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 activeTab="1"/>
  </bookViews>
  <sheets>
    <sheet name="NATATION DE VITESSE" sheetId="2" r:id="rId1"/>
    <sheet name="Tableur auto MODELE" sheetId="3" r:id="rId2"/>
  </sheets>
  <calcPr calcId="145621"/>
</workbook>
</file>

<file path=xl/calcChain.xml><?xml version="1.0" encoding="utf-8"?>
<calcChain xmlns="http://schemas.openxmlformats.org/spreadsheetml/2006/main">
  <c r="Y38" i="3" l="1"/>
  <c r="X38" i="3"/>
  <c r="S38" i="3" s="1"/>
  <c r="T38" i="3"/>
  <c r="R38" i="3"/>
  <c r="Q38" i="3"/>
  <c r="P38" i="3"/>
  <c r="O38" i="3" s="1"/>
  <c r="N38" i="3"/>
  <c r="M38" i="3"/>
  <c r="J38" i="3"/>
  <c r="U38" i="3" s="1"/>
  <c r="W38" i="3" s="1"/>
  <c r="I38" i="3"/>
  <c r="H38" i="3"/>
  <c r="G38" i="3" s="1"/>
  <c r="Y37" i="3"/>
  <c r="S37" i="3" s="1"/>
  <c r="X37" i="3"/>
  <c r="U37" i="3"/>
  <c r="W37" i="3" s="1"/>
  <c r="T37" i="3"/>
  <c r="R37" i="3"/>
  <c r="Q37" i="3"/>
  <c r="P37" i="3"/>
  <c r="O37" i="3" s="1"/>
  <c r="N37" i="3"/>
  <c r="M37" i="3"/>
  <c r="J37" i="3"/>
  <c r="V37" i="3" s="1"/>
  <c r="I37" i="3"/>
  <c r="H37" i="3"/>
  <c r="G37" i="3"/>
  <c r="Y36" i="3"/>
  <c r="X36" i="3"/>
  <c r="S36" i="3" s="1"/>
  <c r="V36" i="3"/>
  <c r="T36" i="3"/>
  <c r="R36" i="3"/>
  <c r="Q36" i="3"/>
  <c r="P36" i="3"/>
  <c r="O36" i="3" s="1"/>
  <c r="N36" i="3"/>
  <c r="M36" i="3"/>
  <c r="J36" i="3"/>
  <c r="U36" i="3" s="1"/>
  <c r="W36" i="3" s="1"/>
  <c r="I36" i="3"/>
  <c r="H36" i="3"/>
  <c r="G36" i="3" s="1"/>
  <c r="Y35" i="3"/>
  <c r="X35" i="3"/>
  <c r="T35" i="3"/>
  <c r="S35" i="3"/>
  <c r="R35" i="3"/>
  <c r="Q35" i="3"/>
  <c r="P35" i="3"/>
  <c r="O35" i="3"/>
  <c r="N35" i="3"/>
  <c r="M35" i="3"/>
  <c r="I35" i="3"/>
  <c r="J35" i="3" s="1"/>
  <c r="H35" i="3"/>
  <c r="G35" i="3" s="1"/>
  <c r="Y34" i="3"/>
  <c r="X34" i="3"/>
  <c r="S34" i="3" s="1"/>
  <c r="T34" i="3"/>
  <c r="R34" i="3"/>
  <c r="Q34" i="3"/>
  <c r="P34" i="3"/>
  <c r="O34" i="3" s="1"/>
  <c r="N34" i="3"/>
  <c r="M34" i="3"/>
  <c r="J34" i="3"/>
  <c r="U34" i="3" s="1"/>
  <c r="W34" i="3" s="1"/>
  <c r="I34" i="3"/>
  <c r="H34" i="3"/>
  <c r="G34" i="3" s="1"/>
  <c r="Y33" i="3"/>
  <c r="S33" i="3" s="1"/>
  <c r="X33" i="3"/>
  <c r="T33" i="3"/>
  <c r="R33" i="3"/>
  <c r="Q33" i="3"/>
  <c r="P33" i="3"/>
  <c r="O33" i="3" s="1"/>
  <c r="N33" i="3"/>
  <c r="M33" i="3"/>
  <c r="I33" i="3"/>
  <c r="J33" i="3" s="1"/>
  <c r="H33" i="3"/>
  <c r="G33" i="3"/>
  <c r="Y32" i="3"/>
  <c r="X32" i="3"/>
  <c r="S32" i="3" s="1"/>
  <c r="V32" i="3"/>
  <c r="T32" i="3"/>
  <c r="R32" i="3"/>
  <c r="Q32" i="3"/>
  <c r="P32" i="3"/>
  <c r="O32" i="3" s="1"/>
  <c r="N32" i="3"/>
  <c r="M32" i="3"/>
  <c r="J32" i="3"/>
  <c r="U32" i="3" s="1"/>
  <c r="W32" i="3" s="1"/>
  <c r="I32" i="3"/>
  <c r="H32" i="3"/>
  <c r="G32" i="3" s="1"/>
  <c r="Y31" i="3"/>
  <c r="X31" i="3"/>
  <c r="T31" i="3"/>
  <c r="S31" i="3"/>
  <c r="R31" i="3"/>
  <c r="Q31" i="3"/>
  <c r="P31" i="3"/>
  <c r="O31" i="3"/>
  <c r="N31" i="3"/>
  <c r="M31" i="3"/>
  <c r="I31" i="3"/>
  <c r="J31" i="3" s="1"/>
  <c r="H31" i="3"/>
  <c r="Y30" i="3"/>
  <c r="X30" i="3"/>
  <c r="S30" i="3" s="1"/>
  <c r="T30" i="3"/>
  <c r="R30" i="3"/>
  <c r="Q30" i="3"/>
  <c r="P30" i="3"/>
  <c r="O30" i="3" s="1"/>
  <c r="N30" i="3"/>
  <c r="M30" i="3"/>
  <c r="J30" i="3"/>
  <c r="U30" i="3" s="1"/>
  <c r="W30" i="3" s="1"/>
  <c r="I30" i="3"/>
  <c r="H30" i="3"/>
  <c r="G30" i="3" s="1"/>
  <c r="Y29" i="3"/>
  <c r="S29" i="3" s="1"/>
  <c r="X29" i="3"/>
  <c r="T29" i="3"/>
  <c r="R29" i="3"/>
  <c r="Q29" i="3"/>
  <c r="O29" i="3" s="1"/>
  <c r="P29" i="3"/>
  <c r="N29" i="3"/>
  <c r="M29" i="3"/>
  <c r="I29" i="3"/>
  <c r="J29" i="3" s="1"/>
  <c r="H29" i="3"/>
  <c r="G29" i="3"/>
  <c r="Y28" i="3"/>
  <c r="X28" i="3"/>
  <c r="S28" i="3" s="1"/>
  <c r="V28" i="3"/>
  <c r="T28" i="3"/>
  <c r="R28" i="3"/>
  <c r="Q28" i="3"/>
  <c r="P28" i="3"/>
  <c r="O28" i="3" s="1"/>
  <c r="N28" i="3"/>
  <c r="M28" i="3"/>
  <c r="J28" i="3"/>
  <c r="U28" i="3" s="1"/>
  <c r="W28" i="3" s="1"/>
  <c r="I28" i="3"/>
  <c r="H28" i="3"/>
  <c r="G28" i="3" s="1"/>
  <c r="Y27" i="3"/>
  <c r="X27" i="3"/>
  <c r="T27" i="3"/>
  <c r="S27" i="3"/>
  <c r="R27" i="3"/>
  <c r="Q27" i="3"/>
  <c r="P27" i="3"/>
  <c r="O27" i="3"/>
  <c r="N27" i="3"/>
  <c r="M27" i="3"/>
  <c r="I27" i="3"/>
  <c r="J27" i="3" s="1"/>
  <c r="H27" i="3"/>
  <c r="Y26" i="3"/>
  <c r="X26" i="3"/>
  <c r="S26" i="3" s="1"/>
  <c r="T26" i="3"/>
  <c r="R26" i="3"/>
  <c r="Q26" i="3"/>
  <c r="P26" i="3"/>
  <c r="O26" i="3" s="1"/>
  <c r="N26" i="3"/>
  <c r="M26" i="3"/>
  <c r="J26" i="3"/>
  <c r="U26" i="3" s="1"/>
  <c r="W26" i="3" s="1"/>
  <c r="I26" i="3"/>
  <c r="H26" i="3"/>
  <c r="G26" i="3" s="1"/>
  <c r="Y25" i="3"/>
  <c r="S25" i="3" s="1"/>
  <c r="X25" i="3"/>
  <c r="T25" i="3"/>
  <c r="R25" i="3"/>
  <c r="Q25" i="3"/>
  <c r="O25" i="3" s="1"/>
  <c r="P25" i="3"/>
  <c r="N25" i="3"/>
  <c r="M25" i="3"/>
  <c r="I25" i="3"/>
  <c r="J25" i="3" s="1"/>
  <c r="H25" i="3"/>
  <c r="G25" i="3"/>
  <c r="Y24" i="3"/>
  <c r="X24" i="3"/>
  <c r="S24" i="3" s="1"/>
  <c r="V24" i="3"/>
  <c r="T24" i="3"/>
  <c r="R24" i="3"/>
  <c r="Q24" i="3"/>
  <c r="P24" i="3"/>
  <c r="O24" i="3" s="1"/>
  <c r="N24" i="3"/>
  <c r="M24" i="3"/>
  <c r="J24" i="3"/>
  <c r="U24" i="3" s="1"/>
  <c r="W24" i="3" s="1"/>
  <c r="I24" i="3"/>
  <c r="H24" i="3"/>
  <c r="G24" i="3" s="1"/>
  <c r="Y23" i="3"/>
  <c r="X23" i="3"/>
  <c r="T23" i="3"/>
  <c r="S23" i="3"/>
  <c r="R23" i="3"/>
  <c r="Q23" i="3"/>
  <c r="P23" i="3"/>
  <c r="O23" i="3"/>
  <c r="N23" i="3"/>
  <c r="M23" i="3"/>
  <c r="I23" i="3"/>
  <c r="J23" i="3" s="1"/>
  <c r="H23" i="3"/>
  <c r="Y22" i="3"/>
  <c r="X22" i="3"/>
  <c r="S22" i="3" s="1"/>
  <c r="T22" i="3"/>
  <c r="R22" i="3"/>
  <c r="Q22" i="3"/>
  <c r="P22" i="3"/>
  <c r="O22" i="3" s="1"/>
  <c r="N22" i="3"/>
  <c r="M22" i="3"/>
  <c r="J22" i="3"/>
  <c r="U22" i="3" s="1"/>
  <c r="W22" i="3" s="1"/>
  <c r="I22" i="3"/>
  <c r="H22" i="3"/>
  <c r="G22" i="3" s="1"/>
  <c r="Y21" i="3"/>
  <c r="S21" i="3" s="1"/>
  <c r="X21" i="3"/>
  <c r="T21" i="3"/>
  <c r="R21" i="3"/>
  <c r="Q21" i="3"/>
  <c r="O21" i="3" s="1"/>
  <c r="P21" i="3"/>
  <c r="N21" i="3"/>
  <c r="M21" i="3"/>
  <c r="I21" i="3"/>
  <c r="J21" i="3" s="1"/>
  <c r="H21" i="3"/>
  <c r="G21" i="3"/>
  <c r="Y20" i="3"/>
  <c r="X20" i="3"/>
  <c r="S20" i="3" s="1"/>
  <c r="V20" i="3"/>
  <c r="T20" i="3"/>
  <c r="R20" i="3"/>
  <c r="Q20" i="3"/>
  <c r="P20" i="3"/>
  <c r="O20" i="3" s="1"/>
  <c r="N20" i="3"/>
  <c r="M20" i="3"/>
  <c r="J20" i="3"/>
  <c r="U20" i="3" s="1"/>
  <c r="W20" i="3" s="1"/>
  <c r="I20" i="3"/>
  <c r="H20" i="3"/>
  <c r="G20" i="3" s="1"/>
  <c r="Y19" i="3"/>
  <c r="X19" i="3"/>
  <c r="T19" i="3"/>
  <c r="S19" i="3"/>
  <c r="R19" i="3"/>
  <c r="Q19" i="3"/>
  <c r="P19" i="3"/>
  <c r="O19" i="3"/>
  <c r="N19" i="3"/>
  <c r="M19" i="3"/>
  <c r="I19" i="3"/>
  <c r="J19" i="3" s="1"/>
  <c r="H19" i="3"/>
  <c r="Y18" i="3"/>
  <c r="X18" i="3"/>
  <c r="S18" i="3" s="1"/>
  <c r="T18" i="3"/>
  <c r="R18" i="3"/>
  <c r="Q18" i="3"/>
  <c r="P18" i="3"/>
  <c r="O18" i="3" s="1"/>
  <c r="N18" i="3"/>
  <c r="M18" i="3"/>
  <c r="J18" i="3"/>
  <c r="U18" i="3" s="1"/>
  <c r="W18" i="3" s="1"/>
  <c r="I18" i="3"/>
  <c r="H18" i="3"/>
  <c r="G18" i="3" s="1"/>
  <c r="Y17" i="3"/>
  <c r="S17" i="3" s="1"/>
  <c r="X17" i="3"/>
  <c r="T17" i="3"/>
  <c r="R17" i="3"/>
  <c r="Q17" i="3"/>
  <c r="O17" i="3" s="1"/>
  <c r="P17" i="3"/>
  <c r="N17" i="3"/>
  <c r="M17" i="3"/>
  <c r="I17" i="3"/>
  <c r="J17" i="3" s="1"/>
  <c r="H17" i="3"/>
  <c r="G17" i="3"/>
  <c r="Y16" i="3"/>
  <c r="X16" i="3"/>
  <c r="S16" i="3" s="1"/>
  <c r="V16" i="3"/>
  <c r="T16" i="3"/>
  <c r="R16" i="3"/>
  <c r="Q16" i="3"/>
  <c r="P16" i="3"/>
  <c r="O16" i="3" s="1"/>
  <c r="N16" i="3"/>
  <c r="M16" i="3"/>
  <c r="J16" i="3"/>
  <c r="U16" i="3" s="1"/>
  <c r="W16" i="3" s="1"/>
  <c r="I16" i="3"/>
  <c r="H16" i="3"/>
  <c r="G16" i="3" s="1"/>
  <c r="Y15" i="3"/>
  <c r="X15" i="3"/>
  <c r="T15" i="3"/>
  <c r="S15" i="3"/>
  <c r="R15" i="3"/>
  <c r="Q15" i="3"/>
  <c r="P15" i="3"/>
  <c r="O15" i="3"/>
  <c r="N15" i="3"/>
  <c r="M15" i="3"/>
  <c r="I15" i="3"/>
  <c r="J15" i="3" s="1"/>
  <c r="H15" i="3"/>
  <c r="Y14" i="3"/>
  <c r="X14" i="3"/>
  <c r="S14" i="3" s="1"/>
  <c r="T14" i="3"/>
  <c r="R14" i="3"/>
  <c r="Q14" i="3"/>
  <c r="P14" i="3"/>
  <c r="O14" i="3" s="1"/>
  <c r="N14" i="3"/>
  <c r="M14" i="3"/>
  <c r="J14" i="3"/>
  <c r="U14" i="3" s="1"/>
  <c r="W14" i="3" s="1"/>
  <c r="I14" i="3"/>
  <c r="H14" i="3"/>
  <c r="G14" i="3" s="1"/>
  <c r="Y13" i="3"/>
  <c r="S13" i="3" s="1"/>
  <c r="X13" i="3"/>
  <c r="T13" i="3"/>
  <c r="R13" i="3"/>
  <c r="Q13" i="3"/>
  <c r="O13" i="3" s="1"/>
  <c r="P13" i="3"/>
  <c r="N13" i="3"/>
  <c r="M13" i="3"/>
  <c r="I13" i="3"/>
  <c r="J13" i="3" s="1"/>
  <c r="H13" i="3"/>
  <c r="G13" i="3"/>
  <c r="Y12" i="3"/>
  <c r="X12" i="3"/>
  <c r="S12" i="3" s="1"/>
  <c r="V12" i="3"/>
  <c r="T12" i="3"/>
  <c r="R12" i="3"/>
  <c r="Q12" i="3"/>
  <c r="P12" i="3"/>
  <c r="O12" i="3" s="1"/>
  <c r="N12" i="3"/>
  <c r="M12" i="3"/>
  <c r="J12" i="3"/>
  <c r="U12" i="3" s="1"/>
  <c r="W12" i="3" s="1"/>
  <c r="I12" i="3"/>
  <c r="H12" i="3"/>
  <c r="G12" i="3" s="1"/>
  <c r="Y11" i="3"/>
  <c r="X11" i="3"/>
  <c r="T11" i="3"/>
  <c r="S11" i="3"/>
  <c r="R11" i="3"/>
  <c r="Q11" i="3"/>
  <c r="P11" i="3"/>
  <c r="O11" i="3"/>
  <c r="N11" i="3"/>
  <c r="M11" i="3"/>
  <c r="I11" i="3"/>
  <c r="J11" i="3" s="1"/>
  <c r="H11" i="3"/>
  <c r="Y10" i="3"/>
  <c r="T10" i="3"/>
  <c r="Q10" i="3"/>
  <c r="P10" i="3"/>
  <c r="O10" i="3" s="1"/>
  <c r="X10" i="3" s="1"/>
  <c r="S10" i="3" s="1"/>
  <c r="N10" i="3"/>
  <c r="R10" i="3" s="1"/>
  <c r="M10" i="3"/>
  <c r="J10" i="3"/>
  <c r="U10" i="3" s="1"/>
  <c r="I10" i="3"/>
  <c r="H10" i="3"/>
  <c r="G10" i="3" s="1"/>
  <c r="Y9" i="3"/>
  <c r="T9" i="3"/>
  <c r="Q9" i="3"/>
  <c r="P9" i="3"/>
  <c r="O9" i="3"/>
  <c r="X9" i="3" s="1"/>
  <c r="S9" i="3" s="1"/>
  <c r="N9" i="3"/>
  <c r="M9" i="3"/>
  <c r="R9" i="3" s="1"/>
  <c r="I9" i="3"/>
  <c r="G9" i="3" s="1"/>
  <c r="H9" i="3"/>
  <c r="Y8" i="3"/>
  <c r="T8" i="3"/>
  <c r="Q8" i="3"/>
  <c r="P8" i="3"/>
  <c r="O8" i="3" s="1"/>
  <c r="X8" i="3" s="1"/>
  <c r="S8" i="3" s="1"/>
  <c r="N8" i="3"/>
  <c r="M8" i="3"/>
  <c r="R8" i="3" s="1"/>
  <c r="J8" i="3"/>
  <c r="V8" i="3" s="1"/>
  <c r="I8" i="3"/>
  <c r="H8" i="3"/>
  <c r="G8" i="3"/>
  <c r="Y7" i="3"/>
  <c r="T7" i="3"/>
  <c r="Q7" i="3"/>
  <c r="O7" i="3" s="1"/>
  <c r="X7" i="3" s="1"/>
  <c r="S7" i="3" s="1"/>
  <c r="P7" i="3"/>
  <c r="N7" i="3"/>
  <c r="M7" i="3"/>
  <c r="R7" i="3" s="1"/>
  <c r="I7" i="3"/>
  <c r="J7" i="3" s="1"/>
  <c r="H7" i="3"/>
  <c r="G7" i="3"/>
  <c r="Y6" i="3"/>
  <c r="T6" i="3"/>
  <c r="Q6" i="3"/>
  <c r="P6" i="3"/>
  <c r="O6" i="3"/>
  <c r="X6" i="3" s="1"/>
  <c r="S6" i="3" s="1"/>
  <c r="N6" i="3"/>
  <c r="R6" i="3" s="1"/>
  <c r="M6" i="3"/>
  <c r="I6" i="3"/>
  <c r="J6" i="3" s="1"/>
  <c r="H6" i="3"/>
  <c r="G6" i="3" s="1"/>
  <c r="V17" i="3" l="1"/>
  <c r="U17" i="3"/>
  <c r="W17" i="3" s="1"/>
  <c r="V25" i="3"/>
  <c r="U25" i="3"/>
  <c r="W25" i="3" s="1"/>
  <c r="V33" i="3"/>
  <c r="U33" i="3"/>
  <c r="W33" i="3" s="1"/>
  <c r="U6" i="3"/>
  <c r="W6" i="3" s="1"/>
  <c r="V6" i="3"/>
  <c r="V7" i="3"/>
  <c r="U7" i="3"/>
  <c r="V11" i="3"/>
  <c r="U11" i="3"/>
  <c r="W11" i="3" s="1"/>
  <c r="V19" i="3"/>
  <c r="U19" i="3"/>
  <c r="W19" i="3" s="1"/>
  <c r="V27" i="3"/>
  <c r="U27" i="3"/>
  <c r="W27" i="3" s="1"/>
  <c r="V35" i="3"/>
  <c r="U35" i="3"/>
  <c r="W35" i="3" s="1"/>
  <c r="V13" i="3"/>
  <c r="U13" i="3"/>
  <c r="W13" i="3" s="1"/>
  <c r="V21" i="3"/>
  <c r="U21" i="3"/>
  <c r="W21" i="3" s="1"/>
  <c r="V29" i="3"/>
  <c r="U29" i="3"/>
  <c r="W29" i="3" s="1"/>
  <c r="V15" i="3"/>
  <c r="U15" i="3"/>
  <c r="W15" i="3" s="1"/>
  <c r="V23" i="3"/>
  <c r="U23" i="3"/>
  <c r="W23" i="3" s="1"/>
  <c r="V31" i="3"/>
  <c r="U31" i="3"/>
  <c r="W31" i="3" s="1"/>
  <c r="V10" i="3"/>
  <c r="W10" i="3" s="1"/>
  <c r="G11" i="3"/>
  <c r="V14" i="3"/>
  <c r="G15" i="3"/>
  <c r="V18" i="3"/>
  <c r="G19" i="3"/>
  <c r="V22" i="3"/>
  <c r="G23" i="3"/>
  <c r="V26" i="3"/>
  <c r="G27" i="3"/>
  <c r="V30" i="3"/>
  <c r="G31" i="3"/>
  <c r="V34" i="3"/>
  <c r="V38" i="3"/>
  <c r="U8" i="3"/>
  <c r="W8" i="3" s="1"/>
  <c r="J9" i="3"/>
  <c r="V9" i="3" l="1"/>
  <c r="U9" i="3"/>
  <c r="W7" i="3"/>
  <c r="W9" i="3" l="1"/>
</calcChain>
</file>

<file path=xl/comments1.xml><?xml version="1.0" encoding="utf-8"?>
<comments xmlns="http://schemas.openxmlformats.org/spreadsheetml/2006/main">
  <authors>
    <author>Cyril</author>
  </authors>
  <commentList>
    <comment ref="B1" authorId="0">
      <text>
        <r>
          <rPr>
            <sz val="11"/>
            <color indexed="8"/>
            <rFont val="Helvetica"/>
          </rPr>
          <t>Cyril:
 Seules les cellules sur fond vert sont ouvertes et libres. Celles sur fond rouge ou blanc sont verrouillées.</t>
        </r>
      </text>
    </comment>
    <comment ref="D5" authorId="0">
      <text>
        <r>
          <rPr>
            <sz val="11"/>
            <color indexed="8"/>
            <rFont val="Helvetica"/>
          </rPr>
          <t>Cyril:
 Renseigner "F" pour fille et "G" pour garçon</t>
        </r>
      </text>
    </comment>
    <comment ref="E5" authorId="0">
      <text>
        <r>
          <rPr>
            <sz val="11"/>
            <color indexed="8"/>
            <rFont val="Helvetica"/>
          </rPr>
          <t>Cyril:
 tps sur 25m en sec.</t>
        </r>
      </text>
    </comment>
    <comment ref="F5" authorId="0">
      <text>
        <r>
          <rPr>
            <sz val="11"/>
            <color indexed="8"/>
            <rFont val="Helvetica"/>
          </rPr>
          <t>Cyril:
 nombre de coups de bras sur le 25m</t>
        </r>
      </text>
    </comment>
    <comment ref="G5" authorId="0">
      <text>
        <r>
          <rPr>
            <sz val="11"/>
            <color indexed="8"/>
            <rFont val="Helvetica"/>
          </rPr>
          <t>Cyril:
 Indice de Nage</t>
        </r>
      </text>
    </comment>
    <comment ref="H5" authorId="0">
      <text>
        <r>
          <rPr>
            <sz val="11"/>
            <color indexed="8"/>
            <rFont val="Helvetica"/>
          </rPr>
          <t>Cyril:
 Amplitude</t>
        </r>
      </text>
    </comment>
    <comment ref="I5" authorId="0">
      <text>
        <r>
          <rPr>
            <sz val="11"/>
            <color indexed="8"/>
            <rFont val="Helvetica"/>
          </rPr>
          <t xml:space="preserve">Cyril:
 Fréquence de nage </t>
        </r>
      </text>
    </comment>
    <comment ref="J5" authorId="0">
      <text>
        <r>
          <rPr>
            <sz val="11"/>
            <color indexed="8"/>
            <rFont val="Helvetica"/>
          </rPr>
          <t>Cyril:
Thème de travail prioritaire : Amplitude ou Fréquence ?</t>
        </r>
      </text>
    </comment>
    <comment ref="K5" authorId="0">
      <text>
        <r>
          <rPr>
            <sz val="11"/>
            <color indexed="8"/>
            <rFont val="Helvetica"/>
          </rPr>
          <t>Cyril:
 tps sur 25m en sec.</t>
        </r>
      </text>
    </comment>
    <comment ref="L5" authorId="0">
      <text>
        <r>
          <rPr>
            <sz val="11"/>
            <color indexed="8"/>
            <rFont val="Helvetica"/>
          </rPr>
          <t>Cyril:
 nombre de coups de bras sur le 25m</t>
        </r>
      </text>
    </comment>
    <comment ref="O5" authorId="0">
      <text>
        <r>
          <rPr>
            <sz val="11"/>
            <color indexed="8"/>
            <rFont val="Helvetica"/>
          </rPr>
          <t>Cyril:
 Indice de Nage</t>
        </r>
      </text>
    </comment>
    <comment ref="P5" authorId="0">
      <text>
        <r>
          <rPr>
            <sz val="11"/>
            <color indexed="8"/>
            <rFont val="Helvetica"/>
          </rPr>
          <t>Cyril:
 Amplitude</t>
        </r>
      </text>
    </comment>
    <comment ref="Q5" authorId="0">
      <text>
        <r>
          <rPr>
            <sz val="11"/>
            <color indexed="8"/>
            <rFont val="Helvetica"/>
          </rPr>
          <t xml:space="preserve">Cyril:
 Fréquence de nage </t>
        </r>
      </text>
    </comment>
    <comment ref="S5" authorId="0">
      <text>
        <r>
          <rPr>
            <sz val="11"/>
            <color indexed="8"/>
            <rFont val="Helvetica"/>
          </rPr>
          <t>Cyril:
 note finale obtenue à partir du barème indice de nage (sur 10pts) et du barème temps sur 25m (sur 10pts)</t>
        </r>
      </text>
    </comment>
  </commentList>
</comments>
</file>

<file path=xl/sharedStrings.xml><?xml version="1.0" encoding="utf-8"?>
<sst xmlns="http://schemas.openxmlformats.org/spreadsheetml/2006/main" count="47" uniqueCount="33">
  <si>
    <t xml:space="preserve">BAREME AUTOMATISE SUR CIBLE 25m NAGER VITE </t>
  </si>
  <si>
    <t xml:space="preserve">ALBERTINI Cyril </t>
  </si>
  <si>
    <t>collège de Porticcio 2016-2017</t>
  </si>
  <si>
    <t xml:space="preserve">Évaluation diagnostique </t>
  </si>
  <si>
    <t>Évaluation finale</t>
  </si>
  <si>
    <t>académie de Corse</t>
  </si>
  <si>
    <t>Classe</t>
  </si>
  <si>
    <t xml:space="preserve">Noms </t>
  </si>
  <si>
    <t xml:space="preserve">prénoms </t>
  </si>
  <si>
    <t>F/G</t>
  </si>
  <si>
    <t xml:space="preserve">Tps </t>
  </si>
  <si>
    <t>CB</t>
  </si>
  <si>
    <t>IN</t>
  </si>
  <si>
    <t>A</t>
  </si>
  <si>
    <t>F</t>
  </si>
  <si>
    <t>Thème  ?</t>
  </si>
  <si>
    <t>Rangs  F</t>
  </si>
  <si>
    <t>Rangs  G</t>
  </si>
  <si>
    <t>Meilleure perf</t>
  </si>
  <si>
    <t>Note /20</t>
  </si>
  <si>
    <t>% gain ?</t>
  </si>
  <si>
    <t xml:space="preserve">Objectif progrès </t>
  </si>
  <si>
    <t>Atteinte ZIP</t>
  </si>
  <si>
    <t>Note IN /10</t>
  </si>
  <si>
    <t>Note tps /10</t>
  </si>
  <si>
    <t xml:space="preserve">François </t>
  </si>
  <si>
    <t>G</t>
  </si>
  <si>
    <t>Chjara</t>
  </si>
  <si>
    <t>barème IN</t>
  </si>
  <si>
    <t>barème tps</t>
  </si>
  <si>
    <t>Léona</t>
  </si>
  <si>
    <t>Vanessa</t>
  </si>
  <si>
    <t>Lucas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</si>
</sst>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color indexed="8"/>
      <name val="Helvetica"/>
    </font>
    <font>
      <sz val="10"/>
      <color indexed="8"/>
      <name val="Arial"/>
    </font>
    <font>
      <b/>
      <sz val="10"/>
      <color indexed="8"/>
      <name val="Arial"/>
    </font>
    <font>
      <sz val="11"/>
      <color indexed="8"/>
      <name val="Helvetica"/>
    </font>
    <font>
      <sz val="10"/>
      <color indexed="8"/>
      <name val="Calibri"/>
    </font>
  </fonts>
  <fills count="12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9"/>
        <bgColor auto="1"/>
      </patternFill>
    </fill>
  </fills>
  <borders count="41">
    <border>
      <left/>
      <right/>
      <top/>
      <bottom/>
      <diagonal/>
    </border>
    <border>
      <left style="thin">
        <color indexed="13"/>
      </left>
      <right/>
      <top style="thin">
        <color indexed="13"/>
      </top>
      <bottom/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/>
      <top/>
      <bottom/>
      <diagonal/>
    </border>
    <border>
      <left/>
      <right/>
      <top/>
      <bottom/>
      <diagonal/>
    </border>
    <border>
      <left/>
      <right style="thin">
        <color indexed="13"/>
      </right>
      <top/>
      <bottom/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/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13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/>
      <top style="thin">
        <color indexed="13"/>
      </top>
      <bottom style="thin">
        <color indexed="8"/>
      </bottom>
      <diagonal/>
    </border>
    <border>
      <left/>
      <right style="thin">
        <color indexed="13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13"/>
      </left>
      <right style="thin">
        <color indexed="13"/>
      </right>
      <top/>
      <bottom/>
      <diagonal/>
    </border>
    <border>
      <left style="thin">
        <color indexed="13"/>
      </left>
      <right style="thin">
        <color indexed="8"/>
      </right>
      <top/>
      <bottom/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24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2" xfId="0" applyFont="1" applyFill="1" applyBorder="1" applyAlignment="1">
      <alignment vertical="top" wrapText="1"/>
    </xf>
    <xf numFmtId="0" fontId="0" fillId="2" borderId="3" xfId="0" applyFont="1" applyFill="1" applyBorder="1" applyAlignment="1">
      <alignment vertical="top" wrapText="1"/>
    </xf>
    <xf numFmtId="0" fontId="0" fillId="2" borderId="4" xfId="0" applyFont="1" applyFill="1" applyBorder="1" applyAlignment="1">
      <alignment vertical="top" wrapText="1"/>
    </xf>
    <xf numFmtId="0" fontId="0" fillId="2" borderId="5" xfId="0" applyFont="1" applyFill="1" applyBorder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9" xfId="0" applyFont="1" applyFill="1" applyBorder="1" applyAlignment="1">
      <alignment vertical="top" wrapText="1"/>
    </xf>
    <xf numFmtId="0" fontId="0" fillId="2" borderId="0" xfId="0" applyNumberFormat="1" applyFont="1" applyFill="1" applyAlignment="1">
      <alignment vertical="top" wrapText="1"/>
    </xf>
    <xf numFmtId="0" fontId="0" fillId="2" borderId="10" xfId="0" applyNumberFormat="1" applyFont="1" applyFill="1" applyBorder="1" applyAlignment="1">
      <alignment vertical="top" wrapText="1"/>
    </xf>
    <xf numFmtId="0" fontId="1" fillId="3" borderId="11" xfId="0" applyFont="1" applyFill="1" applyBorder="1" applyAlignment="1">
      <alignment horizontal="left"/>
    </xf>
    <xf numFmtId="49" fontId="2" fillId="3" borderId="12" xfId="0" applyNumberFormat="1" applyFont="1" applyFill="1" applyBorder="1" applyAlignment="1">
      <alignment horizontal="left" vertical="center"/>
    </xf>
    <xf numFmtId="1" fontId="2" fillId="3" borderId="13" xfId="0" applyNumberFormat="1" applyFont="1" applyFill="1" applyBorder="1" applyAlignment="1">
      <alignment horizontal="left" vertical="center"/>
    </xf>
    <xf numFmtId="1" fontId="2" fillId="3" borderId="11" xfId="0" applyNumberFormat="1" applyFont="1" applyFill="1" applyBorder="1" applyAlignment="1">
      <alignment horizontal="left" vertical="center"/>
    </xf>
    <xf numFmtId="1" fontId="2" fillId="3" borderId="12" xfId="0" applyNumberFormat="1" applyFont="1" applyFill="1" applyBorder="1" applyAlignment="1">
      <alignment horizontal="left" vertical="center"/>
    </xf>
    <xf numFmtId="164" fontId="2" fillId="2" borderId="14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vertical="center"/>
    </xf>
    <xf numFmtId="164" fontId="2" fillId="2" borderId="16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>
      <alignment vertical="top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vertical="center"/>
    </xf>
    <xf numFmtId="0" fontId="0" fillId="4" borderId="3" xfId="0" applyFont="1" applyFill="1" applyBorder="1" applyAlignment="1">
      <alignment vertical="top" wrapText="1"/>
    </xf>
    <xf numFmtId="1" fontId="1" fillId="2" borderId="18" xfId="0" applyNumberFormat="1" applyFont="1" applyFill="1" applyBorder="1" applyAlignment="1"/>
    <xf numFmtId="49" fontId="1" fillId="2" borderId="19" xfId="0" applyNumberFormat="1" applyFont="1" applyFill="1" applyBorder="1" applyAlignment="1"/>
    <xf numFmtId="1" fontId="1" fillId="2" borderId="20" xfId="0" applyNumberFormat="1" applyFont="1" applyFill="1" applyBorder="1" applyAlignment="1">
      <alignment horizontal="center"/>
    </xf>
    <xf numFmtId="1" fontId="1" fillId="2" borderId="21" xfId="0" applyNumberFormat="1" applyFont="1" applyFill="1" applyBorder="1" applyAlignment="1">
      <alignment horizontal="center"/>
    </xf>
    <xf numFmtId="0" fontId="1" fillId="2" borderId="12" xfId="0" applyFont="1" applyFill="1" applyBorder="1" applyAlignment="1"/>
    <xf numFmtId="1" fontId="1" fillId="2" borderId="12" xfId="0" applyNumberFormat="1" applyFont="1" applyFill="1" applyBorder="1" applyAlignment="1">
      <alignment horizontal="center"/>
    </xf>
    <xf numFmtId="164" fontId="1" fillId="2" borderId="22" xfId="0" applyNumberFormat="1" applyFont="1" applyFill="1" applyBorder="1" applyAlignment="1"/>
    <xf numFmtId="0" fontId="0" fillId="4" borderId="5" xfId="0" applyFont="1" applyFill="1" applyBorder="1" applyAlignment="1">
      <alignment vertical="top" wrapText="1"/>
    </xf>
    <xf numFmtId="164" fontId="1" fillId="2" borderId="22" xfId="0" applyNumberFormat="1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/>
    <xf numFmtId="1" fontId="1" fillId="2" borderId="5" xfId="0" applyNumberFormat="1" applyFont="1" applyFill="1" applyBorder="1" applyAlignment="1"/>
    <xf numFmtId="0" fontId="0" fillId="4" borderId="6" xfId="0" applyFont="1" applyFill="1" applyBorder="1" applyAlignment="1">
      <alignment vertical="top" wrapText="1"/>
    </xf>
    <xf numFmtId="1" fontId="1" fillId="2" borderId="4" xfId="0" applyNumberFormat="1" applyFont="1" applyFill="1" applyBorder="1" applyAlignment="1"/>
    <xf numFmtId="49" fontId="1" fillId="2" borderId="5" xfId="0" applyNumberFormat="1" applyFont="1" applyFill="1" applyBorder="1" applyAlignment="1"/>
    <xf numFmtId="1" fontId="1" fillId="2" borderId="24" xfId="0" applyNumberFormat="1" applyFont="1" applyFill="1" applyBorder="1" applyAlignment="1">
      <alignment horizontal="center"/>
    </xf>
    <xf numFmtId="1" fontId="1" fillId="2" borderId="25" xfId="0" applyNumberFormat="1" applyFont="1" applyFill="1" applyBorder="1" applyAlignment="1">
      <alignment horizontal="center"/>
    </xf>
    <xf numFmtId="0" fontId="0" fillId="4" borderId="19" xfId="0" applyFont="1" applyFill="1" applyBorder="1" applyAlignment="1">
      <alignment horizontal="left" vertical="top" wrapText="1"/>
    </xf>
    <xf numFmtId="1" fontId="1" fillId="2" borderId="29" xfId="0" applyNumberFormat="1" applyFont="1" applyFill="1" applyBorder="1" applyAlignment="1">
      <alignment vertical="center"/>
    </xf>
    <xf numFmtId="49" fontId="1" fillId="2" borderId="22" xfId="0" applyNumberFormat="1" applyFont="1" applyFill="1" applyBorder="1" applyAlignment="1"/>
    <xf numFmtId="1" fontId="1" fillId="2" borderId="30" xfId="0" applyNumberFormat="1" applyFont="1" applyFill="1" applyBorder="1" applyAlignment="1"/>
    <xf numFmtId="1" fontId="1" fillId="2" borderId="31" xfId="0" applyNumberFormat="1" applyFont="1" applyFill="1" applyBorder="1" applyAlignment="1">
      <alignment horizontal="center"/>
    </xf>
    <xf numFmtId="0" fontId="0" fillId="4" borderId="5" xfId="0" applyFont="1" applyFill="1" applyBorder="1" applyAlignment="1">
      <alignment horizontal="left" vertical="top" wrapText="1"/>
    </xf>
    <xf numFmtId="0" fontId="0" fillId="2" borderId="22" xfId="0" applyFont="1" applyFill="1" applyBorder="1" applyAlignment="1">
      <alignment horizontal="center" vertical="center" wrapText="1"/>
    </xf>
    <xf numFmtId="0" fontId="0" fillId="2" borderId="36" xfId="0" applyFont="1" applyFill="1" applyBorder="1" applyAlignment="1">
      <alignment horizontal="center" vertical="center" wrapText="1"/>
    </xf>
    <xf numFmtId="0" fontId="0" fillId="0" borderId="10" xfId="0" applyNumberFormat="1" applyFont="1" applyBorder="1" applyAlignment="1">
      <alignment vertical="top" wrapText="1"/>
    </xf>
    <xf numFmtId="49" fontId="1" fillId="3" borderId="37" xfId="0" applyNumberFormat="1" applyFont="1" applyFill="1" applyBorder="1" applyAlignment="1">
      <alignment horizontal="center" vertical="center"/>
    </xf>
    <xf numFmtId="49" fontId="1" fillId="3" borderId="37" xfId="0" applyNumberFormat="1" applyFont="1" applyFill="1" applyBorder="1" applyAlignment="1">
      <alignment vertical="center"/>
    </xf>
    <xf numFmtId="49" fontId="1" fillId="5" borderId="37" xfId="0" applyNumberFormat="1" applyFont="1" applyFill="1" applyBorder="1" applyAlignment="1">
      <alignment horizontal="center" vertical="center"/>
    </xf>
    <xf numFmtId="49" fontId="1" fillId="7" borderId="37" xfId="0" applyNumberFormat="1" applyFont="1" applyFill="1" applyBorder="1" applyAlignment="1">
      <alignment horizontal="center" vertical="center"/>
    </xf>
    <xf numFmtId="49" fontId="1" fillId="2" borderId="38" xfId="0" applyNumberFormat="1" applyFont="1" applyFill="1" applyBorder="1" applyAlignment="1">
      <alignment horizontal="center" vertical="center" wrapText="1"/>
    </xf>
    <xf numFmtId="49" fontId="1" fillId="2" borderId="24" xfId="0" applyNumberFormat="1" applyFont="1" applyFill="1" applyBorder="1" applyAlignment="1">
      <alignment horizontal="center" vertical="center" wrapText="1"/>
    </xf>
    <xf numFmtId="49" fontId="1" fillId="8" borderId="37" xfId="0" applyNumberFormat="1" applyFont="1" applyFill="1" applyBorder="1" applyAlignment="1">
      <alignment horizontal="center" vertical="center" wrapText="1"/>
    </xf>
    <xf numFmtId="49" fontId="1" fillId="8" borderId="37" xfId="0" applyNumberFormat="1" applyFont="1" applyFill="1" applyBorder="1" applyAlignment="1">
      <alignment horizontal="center" vertical="center"/>
    </xf>
    <xf numFmtId="49" fontId="1" fillId="9" borderId="37" xfId="0" applyNumberFormat="1" applyFont="1" applyFill="1" applyBorder="1" applyAlignment="1">
      <alignment horizontal="center" vertical="center"/>
    </xf>
    <xf numFmtId="49" fontId="0" fillId="9" borderId="37" xfId="0" applyNumberFormat="1" applyFont="1" applyFill="1" applyBorder="1" applyAlignment="1">
      <alignment horizontal="center" vertical="center" wrapText="1"/>
    </xf>
    <xf numFmtId="49" fontId="1" fillId="2" borderId="38" xfId="0" applyNumberFormat="1" applyFont="1" applyFill="1" applyBorder="1" applyAlignment="1">
      <alignment vertical="center"/>
    </xf>
    <xf numFmtId="49" fontId="1" fillId="2" borderId="5" xfId="0" applyNumberFormat="1" applyFont="1" applyFill="1" applyBorder="1" applyAlignment="1">
      <alignment vertical="center"/>
    </xf>
    <xf numFmtId="0" fontId="0" fillId="4" borderId="24" xfId="0" applyFont="1" applyFill="1" applyBorder="1" applyAlignment="1">
      <alignment vertical="top" wrapText="1"/>
    </xf>
    <xf numFmtId="0" fontId="0" fillId="4" borderId="38" xfId="0" applyFont="1" applyFill="1" applyBorder="1" applyAlignment="1">
      <alignment vertical="top" wrapText="1"/>
    </xf>
    <xf numFmtId="49" fontId="1" fillId="10" borderId="37" xfId="0" applyNumberFormat="1" applyFont="1" applyFill="1" applyBorder="1" applyAlignment="1">
      <alignment horizontal="center"/>
    </xf>
    <xf numFmtId="49" fontId="1" fillId="10" borderId="37" xfId="0" applyNumberFormat="1" applyFont="1" applyFill="1" applyBorder="1" applyAlignment="1"/>
    <xf numFmtId="0" fontId="1" fillId="10" borderId="37" xfId="0" applyNumberFormat="1" applyFont="1" applyFill="1" applyBorder="1" applyAlignment="1">
      <alignment horizontal="center"/>
    </xf>
    <xf numFmtId="1" fontId="1" fillId="10" borderId="37" xfId="0" applyNumberFormat="1" applyFont="1" applyFill="1" applyBorder="1" applyAlignment="1">
      <alignment horizontal="center"/>
    </xf>
    <xf numFmtId="164" fontId="1" fillId="5" borderId="37" xfId="0" applyNumberFormat="1" applyFont="1" applyFill="1" applyBorder="1" applyAlignment="1">
      <alignment horizontal="center" vertical="center"/>
    </xf>
    <xf numFmtId="49" fontId="0" fillId="5" borderId="37" xfId="0" applyNumberFormat="1" applyFont="1" applyFill="1" applyBorder="1" applyAlignment="1">
      <alignment horizontal="center"/>
    </xf>
    <xf numFmtId="49" fontId="1" fillId="2" borderId="39" xfId="0" applyNumberFormat="1" applyFont="1" applyFill="1" applyBorder="1" applyAlignment="1">
      <alignment horizontal="center" vertical="center"/>
    </xf>
    <xf numFmtId="49" fontId="1" fillId="2" borderId="40" xfId="0" applyNumberFormat="1" applyFont="1" applyFill="1" applyBorder="1" applyAlignment="1">
      <alignment horizontal="center" vertical="center"/>
    </xf>
    <xf numFmtId="49" fontId="0" fillId="8" borderId="37" xfId="0" applyNumberFormat="1" applyFont="1" applyFill="1" applyBorder="1" applyAlignment="1"/>
    <xf numFmtId="49" fontId="1" fillId="8" borderId="37" xfId="0" applyNumberFormat="1" applyFont="1" applyFill="1" applyBorder="1" applyAlignment="1">
      <alignment horizontal="center"/>
    </xf>
    <xf numFmtId="49" fontId="1" fillId="11" borderId="37" xfId="0" applyNumberFormat="1" applyFont="1" applyFill="1" applyBorder="1" applyAlignment="1">
      <alignment horizontal="center" vertical="center"/>
    </xf>
    <xf numFmtId="164" fontId="0" fillId="2" borderId="37" xfId="0" applyNumberFormat="1" applyFont="1" applyFill="1" applyBorder="1" applyAlignment="1">
      <alignment horizontal="center" vertical="center" wrapText="1"/>
    </xf>
    <xf numFmtId="49" fontId="0" fillId="2" borderId="37" xfId="0" applyNumberFormat="1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0" fontId="1" fillId="2" borderId="39" xfId="0" applyNumberFormat="1" applyFont="1" applyFill="1" applyBorder="1" applyAlignment="1">
      <alignment horizontal="center" vertical="center"/>
    </xf>
    <xf numFmtId="164" fontId="1" fillId="7" borderId="37" xfId="0" applyNumberFormat="1" applyFont="1" applyFill="1" applyBorder="1" applyAlignment="1">
      <alignment horizontal="center" vertical="center"/>
    </xf>
    <xf numFmtId="0" fontId="1" fillId="8" borderId="37" xfId="0" applyNumberFormat="1" applyFont="1" applyFill="1" applyBorder="1" applyAlignment="1">
      <alignment horizontal="center"/>
    </xf>
    <xf numFmtId="164" fontId="1" fillId="11" borderId="37" xfId="0" applyNumberFormat="1" applyFont="1" applyFill="1" applyBorder="1" applyAlignment="1">
      <alignment horizontal="center" vertical="center"/>
    </xf>
    <xf numFmtId="0" fontId="1" fillId="2" borderId="38" xfId="0" applyNumberFormat="1" applyFont="1" applyFill="1" applyBorder="1" applyAlignment="1">
      <alignment horizontal="center"/>
    </xf>
    <xf numFmtId="0" fontId="1" fillId="2" borderId="5" xfId="0" applyNumberFormat="1" applyFont="1" applyFill="1" applyBorder="1" applyAlignment="1">
      <alignment horizontal="center"/>
    </xf>
    <xf numFmtId="0" fontId="1" fillId="2" borderId="40" xfId="0" applyNumberFormat="1" applyFont="1" applyFill="1" applyBorder="1" applyAlignment="1">
      <alignment horizontal="center" vertical="center"/>
    </xf>
    <xf numFmtId="49" fontId="4" fillId="10" borderId="37" xfId="0" applyNumberFormat="1" applyFont="1" applyFill="1" applyBorder="1" applyAlignment="1"/>
    <xf numFmtId="0" fontId="1" fillId="10" borderId="37" xfId="0" applyFont="1" applyFill="1" applyBorder="1" applyAlignment="1"/>
    <xf numFmtId="1" fontId="1" fillId="10" borderId="37" xfId="0" applyNumberFormat="1" applyFont="1" applyFill="1" applyBorder="1" applyAlignment="1"/>
    <xf numFmtId="164" fontId="0" fillId="7" borderId="19" xfId="0" applyNumberFormat="1" applyFont="1" applyFill="1" applyBorder="1" applyAlignment="1">
      <alignment horizontal="left"/>
    </xf>
    <xf numFmtId="0" fontId="0" fillId="4" borderId="19" xfId="0" applyFont="1" applyFill="1" applyBorder="1" applyAlignment="1">
      <alignment horizontal="left" vertical="top" wrapText="1"/>
    </xf>
    <xf numFmtId="0" fontId="0" fillId="4" borderId="20" xfId="0" applyFont="1" applyFill="1" applyBorder="1" applyAlignment="1">
      <alignment horizontal="left" vertical="top" wrapText="1"/>
    </xf>
    <xf numFmtId="0" fontId="0" fillId="4" borderId="22" xfId="0" applyFont="1" applyFill="1" applyBorder="1" applyAlignment="1">
      <alignment horizontal="left" vertical="top" wrapText="1"/>
    </xf>
    <xf numFmtId="0" fontId="0" fillId="4" borderId="30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vertical="top" wrapText="1"/>
    </xf>
    <xf numFmtId="0" fontId="0" fillId="4" borderId="26" xfId="0" applyFont="1" applyFill="1" applyBorder="1" applyAlignment="1">
      <alignment vertical="top" wrapText="1"/>
    </xf>
    <xf numFmtId="0" fontId="0" fillId="4" borderId="33" xfId="0" applyFont="1" applyFill="1" applyBorder="1" applyAlignment="1">
      <alignment vertical="top" wrapText="1"/>
    </xf>
    <xf numFmtId="49" fontId="1" fillId="7" borderId="21" xfId="0" applyNumberFormat="1" applyFont="1" applyFill="1" applyBorder="1" applyAlignment="1">
      <alignment horizontal="left" vertical="center"/>
    </xf>
    <xf numFmtId="0" fontId="0" fillId="4" borderId="32" xfId="0" applyFont="1" applyFill="1" applyBorder="1" applyAlignment="1">
      <alignment horizontal="left" vertical="top" wrapText="1"/>
    </xf>
    <xf numFmtId="164" fontId="2" fillId="2" borderId="1" xfId="0" applyNumberFormat="1" applyFont="1" applyFill="1" applyBorder="1" applyAlignment="1">
      <alignment horizontal="center" vertical="center"/>
    </xf>
    <xf numFmtId="0" fontId="0" fillId="4" borderId="22" xfId="0" applyFont="1" applyFill="1" applyBorder="1" applyAlignment="1">
      <alignment vertical="top" wrapText="1"/>
    </xf>
    <xf numFmtId="0" fontId="2" fillId="2" borderId="15" xfId="0" applyFont="1" applyFill="1" applyBorder="1" applyAlignment="1">
      <alignment horizontal="left" vertical="center"/>
    </xf>
    <xf numFmtId="0" fontId="0" fillId="4" borderId="16" xfId="0" applyFont="1" applyFill="1" applyBorder="1" applyAlignment="1">
      <alignment vertical="top" wrapText="1"/>
    </xf>
    <xf numFmtId="0" fontId="0" fillId="4" borderId="23" xfId="0" applyFont="1" applyFill="1" applyBorder="1" applyAlignment="1">
      <alignment vertical="top" wrapText="1"/>
    </xf>
    <xf numFmtId="49" fontId="1" fillId="5" borderId="21" xfId="0" applyNumberFormat="1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0" fontId="1" fillId="6" borderId="32" xfId="0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vertical="top" wrapText="1"/>
    </xf>
    <xf numFmtId="0" fontId="0" fillId="4" borderId="2" xfId="0" applyFont="1" applyFill="1" applyBorder="1" applyAlignment="1">
      <alignment vertical="top" wrapText="1"/>
    </xf>
    <xf numFmtId="0" fontId="0" fillId="4" borderId="15" xfId="0" applyFont="1" applyFill="1" applyBorder="1" applyAlignment="1">
      <alignment vertical="top" wrapText="1"/>
    </xf>
    <xf numFmtId="0" fontId="0" fillId="4" borderId="27" xfId="0" applyFont="1" applyFill="1" applyBorder="1" applyAlignment="1">
      <alignment vertical="top" wrapText="1"/>
    </xf>
    <xf numFmtId="0" fontId="0" fillId="4" borderId="28" xfId="0" applyFont="1" applyFill="1" applyBorder="1" applyAlignment="1">
      <alignment vertical="top" wrapText="1"/>
    </xf>
    <xf numFmtId="0" fontId="0" fillId="4" borderId="7" xfId="0" applyFont="1" applyFill="1" applyBorder="1" applyAlignment="1">
      <alignment vertical="top" wrapText="1"/>
    </xf>
    <xf numFmtId="0" fontId="0" fillId="4" borderId="34" xfId="0" applyFont="1" applyFill="1" applyBorder="1" applyAlignment="1">
      <alignment vertical="top" wrapText="1"/>
    </xf>
    <xf numFmtId="0" fontId="0" fillId="4" borderId="35" xfId="0" applyFont="1" applyFill="1" applyBorder="1" applyAlignment="1">
      <alignment vertical="top" wrapText="1"/>
    </xf>
  </cellXfs>
  <cellStyles count="1">
    <cellStyle name="Normal" xfId="0" builtinId="0"/>
  </cellStyles>
  <dxfs count="13">
    <dxf>
      <fill>
        <patternFill patternType="solid">
          <fgColor indexed="14"/>
          <bgColor indexed="35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4"/>
        </patternFill>
      </fill>
    </dxf>
    <dxf>
      <fill>
        <patternFill patternType="solid">
          <fgColor indexed="14"/>
          <bgColor indexed="33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1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30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26"/>
        </patternFill>
      </fill>
    </dxf>
    <dxf>
      <fill>
        <patternFill patternType="solid">
          <fgColor indexed="14"/>
          <bgColor indexed="25"/>
        </patternFill>
      </fill>
    </dxf>
    <dxf>
      <fill>
        <patternFill patternType="solid">
          <fgColor indexed="14"/>
          <bgColor indexed="24"/>
        </patternFill>
      </fill>
    </dxf>
    <dxf>
      <fill>
        <patternFill patternType="solid">
          <fgColor indexed="14"/>
          <bgColor indexed="23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00000000"/>
      <rgbColor rgb="FFFCE8CD"/>
      <rgbColor rgb="FFBDC0BF"/>
      <rgbColor rgb="FFEDFAFF"/>
      <rgbColor rgb="FFDAEAF4"/>
      <rgbColor rgb="FFC1EDFC"/>
      <rgbColor rgb="FFCADBFC"/>
      <rgbColor rgb="FFF9ECAC"/>
      <rgbColor rgb="FFE6E6E6"/>
      <rgbColor rgb="FFB6D6E9"/>
      <rgbColor rgb="FF99FF99"/>
      <rgbColor rgb="FF00B0F0"/>
      <rgbColor rgb="FFFF81FF"/>
      <rgbColor rgb="FFFFC7CE"/>
      <rgbColor rgb="FF9C0006"/>
      <rgbColor rgb="FFFEFBB0"/>
      <rgbColor rgb="FFFC8F5E"/>
      <rgbColor rgb="FFD8D8D8"/>
      <rgbColor rgb="FFFFFF00"/>
      <rgbColor rgb="FFFF7D7D"/>
      <rgbColor rgb="FFFF9966"/>
      <rgbColor rgb="FFDCDCDC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585372</xdr:colOff>
      <xdr:row>37</xdr:row>
      <xdr:rowOff>45329</xdr:rowOff>
    </xdr:to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0" y="0"/>
          <a:ext cx="8205373" cy="61305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24</xdr:row>
      <xdr:rowOff>72048</xdr:rowOff>
    </xdr:from>
    <xdr:to>
      <xdr:col>10</xdr:col>
      <xdr:colOff>589278</xdr:colOff>
      <xdr:row>33</xdr:row>
      <xdr:rowOff>52361</xdr:rowOff>
    </xdr:to>
    <xdr:sp macro="" textlink="">
      <xdr:nvSpPr>
        <xdr:cNvPr id="3" name="Shape 3"/>
        <xdr:cNvSpPr txBox="1"/>
      </xdr:nvSpPr>
      <xdr:spPr>
        <a:xfrm>
          <a:off x="-19050" y="4019208"/>
          <a:ext cx="8209278" cy="1460501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r="http://schemas.openxmlformats.org/officeDocument/2006/relationships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800" b="1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defRPr>
          </a:pPr>
          <a:r>
            <a:rPr sz="3800" b="1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NATATION  DE  VITESSE </a:t>
          </a:r>
        </a:p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800" b="1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defRPr>
          </a:pPr>
          <a:r>
            <a:rPr sz="3800" b="1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            TABLEUR  AUTOMATIQUE</a:t>
          </a:r>
          <a:r>
            <a:rPr sz="36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8"/>
  <sheetViews>
    <sheetView showGridLines="0" workbookViewId="0"/>
  </sheetViews>
  <sheetFormatPr baseColWidth="10" defaultColWidth="10" defaultRowHeight="12.95" customHeight="1" x14ac:dyDescent="0.2"/>
  <cols>
    <col min="1" max="256" width="10" style="1" customWidth="1"/>
  </cols>
  <sheetData>
    <row r="1" spans="1:11" ht="12.95" customHeight="1" x14ac:dyDescent="0.2">
      <c r="A1" s="2"/>
      <c r="B1" s="3"/>
      <c r="C1" s="3"/>
      <c r="D1" s="3"/>
      <c r="E1" s="3"/>
      <c r="F1" s="3"/>
      <c r="G1" s="3"/>
      <c r="H1" s="3"/>
      <c r="I1" s="3"/>
      <c r="J1" s="3"/>
      <c r="K1" s="4"/>
    </row>
    <row r="2" spans="1:11" ht="12.95" customHeight="1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7"/>
    </row>
    <row r="3" spans="1:11" ht="12.95" customHeight="1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7"/>
    </row>
    <row r="4" spans="1:11" ht="12.95" customHeight="1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7"/>
    </row>
    <row r="5" spans="1:11" ht="12.95" customHeight="1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7"/>
    </row>
    <row r="6" spans="1:11" ht="12.95" customHeight="1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7"/>
    </row>
    <row r="7" spans="1:11" ht="12.95" customHeight="1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7"/>
    </row>
    <row r="8" spans="1:11" ht="12.95" customHeight="1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7"/>
    </row>
    <row r="9" spans="1:11" ht="12.95" customHeight="1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7"/>
    </row>
    <row r="10" spans="1:11" ht="12.95" customHeight="1" x14ac:dyDescent="0.2">
      <c r="A10" s="5"/>
      <c r="B10" s="6"/>
      <c r="C10" s="6"/>
      <c r="D10" s="6"/>
      <c r="E10" s="6"/>
      <c r="F10" s="6"/>
      <c r="G10" s="6"/>
      <c r="H10" s="6"/>
      <c r="I10" s="6"/>
      <c r="J10" s="6"/>
      <c r="K10" s="7"/>
    </row>
    <row r="11" spans="1:11" ht="12.95" customHeight="1" x14ac:dyDescent="0.2">
      <c r="A11" s="5"/>
      <c r="B11" s="6"/>
      <c r="C11" s="6"/>
      <c r="D11" s="6"/>
      <c r="E11" s="6"/>
      <c r="F11" s="6"/>
      <c r="G11" s="6"/>
      <c r="H11" s="6"/>
      <c r="I11" s="6"/>
      <c r="J11" s="6"/>
      <c r="K11" s="7"/>
    </row>
    <row r="12" spans="1:11" ht="12.95" customHeight="1" x14ac:dyDescent="0.2">
      <c r="A12" s="5"/>
      <c r="B12" s="6"/>
      <c r="C12" s="6"/>
      <c r="D12" s="6"/>
      <c r="E12" s="6"/>
      <c r="F12" s="6"/>
      <c r="G12" s="6"/>
      <c r="H12" s="6"/>
      <c r="I12" s="6"/>
      <c r="J12" s="6"/>
      <c r="K12" s="7"/>
    </row>
    <row r="13" spans="1:11" ht="12.95" customHeight="1" x14ac:dyDescent="0.2">
      <c r="A13" s="5"/>
      <c r="B13" s="6"/>
      <c r="C13" s="6"/>
      <c r="D13" s="6"/>
      <c r="E13" s="6"/>
      <c r="F13" s="6"/>
      <c r="G13" s="6"/>
      <c r="H13" s="6"/>
      <c r="I13" s="6"/>
      <c r="J13" s="6"/>
      <c r="K13" s="7"/>
    </row>
    <row r="14" spans="1:11" ht="12.95" customHeight="1" x14ac:dyDescent="0.2">
      <c r="A14" s="5"/>
      <c r="B14" s="6"/>
      <c r="C14" s="6"/>
      <c r="D14" s="6"/>
      <c r="E14" s="6"/>
      <c r="F14" s="6"/>
      <c r="G14" s="6"/>
      <c r="H14" s="6"/>
      <c r="I14" s="6"/>
      <c r="J14" s="6"/>
      <c r="K14" s="7"/>
    </row>
    <row r="15" spans="1:11" ht="12.95" customHeight="1" x14ac:dyDescent="0.2">
      <c r="A15" s="5"/>
      <c r="B15" s="6"/>
      <c r="C15" s="6"/>
      <c r="D15" s="6"/>
      <c r="E15" s="6"/>
      <c r="F15" s="6"/>
      <c r="G15" s="6"/>
      <c r="H15" s="6"/>
      <c r="I15" s="6"/>
      <c r="J15" s="6"/>
      <c r="K15" s="7"/>
    </row>
    <row r="16" spans="1:11" ht="12.95" customHeight="1" x14ac:dyDescent="0.2">
      <c r="A16" s="5"/>
      <c r="B16" s="6"/>
      <c r="C16" s="6"/>
      <c r="D16" s="6"/>
      <c r="E16" s="6"/>
      <c r="F16" s="6"/>
      <c r="G16" s="6"/>
      <c r="H16" s="6"/>
      <c r="I16" s="6"/>
      <c r="J16" s="6"/>
      <c r="K16" s="7"/>
    </row>
    <row r="17" spans="1:11" ht="12.95" customHeight="1" x14ac:dyDescent="0.2">
      <c r="A17" s="5"/>
      <c r="B17" s="6"/>
      <c r="C17" s="6"/>
      <c r="D17" s="6"/>
      <c r="E17" s="6"/>
      <c r="F17" s="6"/>
      <c r="G17" s="6"/>
      <c r="H17" s="6"/>
      <c r="I17" s="6"/>
      <c r="J17" s="6"/>
      <c r="K17" s="7"/>
    </row>
    <row r="18" spans="1:11" ht="12.95" customHeight="1" x14ac:dyDescent="0.2">
      <c r="A18" s="5"/>
      <c r="B18" s="6"/>
      <c r="C18" s="6"/>
      <c r="D18" s="6"/>
      <c r="E18" s="6"/>
      <c r="F18" s="6"/>
      <c r="G18" s="6"/>
      <c r="H18" s="6"/>
      <c r="I18" s="6"/>
      <c r="J18" s="6"/>
      <c r="K18" s="7"/>
    </row>
    <row r="19" spans="1:11" ht="12.95" customHeight="1" x14ac:dyDescent="0.2">
      <c r="A19" s="5"/>
      <c r="B19" s="6"/>
      <c r="C19" s="6"/>
      <c r="D19" s="6"/>
      <c r="E19" s="6"/>
      <c r="F19" s="6"/>
      <c r="G19" s="6"/>
      <c r="H19" s="6"/>
      <c r="I19" s="6"/>
      <c r="J19" s="6"/>
      <c r="K19" s="7"/>
    </row>
    <row r="20" spans="1:11" ht="12.95" customHeight="1" x14ac:dyDescent="0.2">
      <c r="A20" s="5"/>
      <c r="B20" s="6"/>
      <c r="C20" s="6"/>
      <c r="D20" s="6"/>
      <c r="E20" s="6"/>
      <c r="F20" s="6"/>
      <c r="G20" s="6"/>
      <c r="H20" s="6"/>
      <c r="I20" s="6"/>
      <c r="J20" s="6"/>
      <c r="K20" s="7"/>
    </row>
    <row r="21" spans="1:11" ht="12.95" customHeight="1" x14ac:dyDescent="0.2">
      <c r="A21" s="5"/>
      <c r="B21" s="6"/>
      <c r="C21" s="6"/>
      <c r="D21" s="6"/>
      <c r="E21" s="6"/>
      <c r="F21" s="6"/>
      <c r="G21" s="6"/>
      <c r="H21" s="6"/>
      <c r="I21" s="6"/>
      <c r="J21" s="6"/>
      <c r="K21" s="7"/>
    </row>
    <row r="22" spans="1:11" ht="12.95" customHeight="1" x14ac:dyDescent="0.2">
      <c r="A22" s="5"/>
      <c r="B22" s="6"/>
      <c r="C22" s="6"/>
      <c r="D22" s="6"/>
      <c r="E22" s="6"/>
      <c r="F22" s="6"/>
      <c r="G22" s="6"/>
      <c r="H22" s="6"/>
      <c r="I22" s="6"/>
      <c r="J22" s="6"/>
      <c r="K22" s="7"/>
    </row>
    <row r="23" spans="1:11" ht="12.95" customHeight="1" x14ac:dyDescent="0.2">
      <c r="A23" s="5"/>
      <c r="B23" s="6"/>
      <c r="C23" s="6"/>
      <c r="D23" s="6"/>
      <c r="E23" s="6"/>
      <c r="F23" s="6"/>
      <c r="G23" s="6"/>
      <c r="H23" s="6"/>
      <c r="I23" s="6"/>
      <c r="J23" s="6"/>
      <c r="K23" s="7"/>
    </row>
    <row r="24" spans="1:11" ht="12.95" customHeight="1" x14ac:dyDescent="0.2">
      <c r="A24" s="5"/>
      <c r="B24" s="6"/>
      <c r="C24" s="6"/>
      <c r="D24" s="6"/>
      <c r="E24" s="6"/>
      <c r="F24" s="6"/>
      <c r="G24" s="6"/>
      <c r="H24" s="6"/>
      <c r="I24" s="6"/>
      <c r="J24" s="6"/>
      <c r="K24" s="7"/>
    </row>
    <row r="25" spans="1:11" ht="12.95" customHeight="1" x14ac:dyDescent="0.2">
      <c r="A25" s="5"/>
      <c r="B25" s="6"/>
      <c r="C25" s="6"/>
      <c r="D25" s="6"/>
      <c r="E25" s="6"/>
      <c r="F25" s="6"/>
      <c r="G25" s="6"/>
      <c r="H25" s="6"/>
      <c r="I25" s="6"/>
      <c r="J25" s="6"/>
      <c r="K25" s="7"/>
    </row>
    <row r="26" spans="1:11" ht="12.9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6"/>
      <c r="K26" s="7"/>
    </row>
    <row r="27" spans="1:11" ht="12.95" customHeight="1" x14ac:dyDescent="0.2">
      <c r="A27" s="5"/>
      <c r="B27" s="6"/>
      <c r="C27" s="6"/>
      <c r="D27" s="6"/>
      <c r="E27" s="6"/>
      <c r="F27" s="6"/>
      <c r="G27" s="6"/>
      <c r="H27" s="6"/>
      <c r="I27" s="6"/>
      <c r="J27" s="6"/>
      <c r="K27" s="7"/>
    </row>
    <row r="28" spans="1:11" ht="12.95" customHeight="1" x14ac:dyDescent="0.2">
      <c r="A28" s="5"/>
      <c r="B28" s="6"/>
      <c r="C28" s="6"/>
      <c r="D28" s="6"/>
      <c r="E28" s="6"/>
      <c r="F28" s="6"/>
      <c r="G28" s="6"/>
      <c r="H28" s="6"/>
      <c r="I28" s="6"/>
      <c r="J28" s="6"/>
      <c r="K28" s="7"/>
    </row>
    <row r="29" spans="1:11" ht="12.95" customHeight="1" x14ac:dyDescent="0.2">
      <c r="A29" s="5"/>
      <c r="B29" s="6"/>
      <c r="C29" s="6"/>
      <c r="D29" s="6"/>
      <c r="E29" s="6"/>
      <c r="F29" s="6"/>
      <c r="G29" s="6"/>
      <c r="H29" s="6"/>
      <c r="I29" s="6"/>
      <c r="J29" s="6"/>
      <c r="K29" s="7"/>
    </row>
    <row r="30" spans="1:11" ht="12.9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6"/>
      <c r="K30" s="7"/>
    </row>
    <row r="31" spans="1:11" ht="12.95" customHeight="1" x14ac:dyDescent="0.2">
      <c r="A31" s="5"/>
      <c r="B31" s="6"/>
      <c r="C31" s="6"/>
      <c r="D31" s="6"/>
      <c r="E31" s="6"/>
      <c r="F31" s="6"/>
      <c r="G31" s="6"/>
      <c r="H31" s="6"/>
      <c r="I31" s="6"/>
      <c r="J31" s="6"/>
      <c r="K31" s="7"/>
    </row>
    <row r="32" spans="1:11" ht="12.95" customHeight="1" x14ac:dyDescent="0.2">
      <c r="A32" s="5"/>
      <c r="B32" s="6"/>
      <c r="C32" s="6"/>
      <c r="D32" s="6"/>
      <c r="E32" s="6"/>
      <c r="F32" s="6"/>
      <c r="G32" s="6"/>
      <c r="H32" s="6"/>
      <c r="I32" s="6"/>
      <c r="J32" s="6"/>
      <c r="K32" s="7"/>
    </row>
    <row r="33" spans="1:11" ht="12.95" customHeight="1" x14ac:dyDescent="0.2">
      <c r="A33" s="5"/>
      <c r="B33" s="6"/>
      <c r="C33" s="6"/>
      <c r="D33" s="6"/>
      <c r="E33" s="6"/>
      <c r="F33" s="6"/>
      <c r="G33" s="6"/>
      <c r="H33" s="6"/>
      <c r="I33" s="6"/>
      <c r="J33" s="6"/>
      <c r="K33" s="7"/>
    </row>
    <row r="34" spans="1:11" ht="12.95" customHeight="1" x14ac:dyDescent="0.2">
      <c r="A34" s="5"/>
      <c r="B34" s="6"/>
      <c r="C34" s="6"/>
      <c r="D34" s="6"/>
      <c r="E34" s="6"/>
      <c r="F34" s="6"/>
      <c r="G34" s="6"/>
      <c r="H34" s="6"/>
      <c r="I34" s="6"/>
      <c r="J34" s="6"/>
      <c r="K34" s="7"/>
    </row>
    <row r="35" spans="1:11" ht="12.95" customHeight="1" x14ac:dyDescent="0.2">
      <c r="A35" s="5"/>
      <c r="B35" s="6"/>
      <c r="C35" s="6"/>
      <c r="D35" s="6"/>
      <c r="E35" s="6"/>
      <c r="F35" s="6"/>
      <c r="G35" s="6"/>
      <c r="H35" s="6"/>
      <c r="I35" s="6"/>
      <c r="J35" s="6"/>
      <c r="K35" s="7"/>
    </row>
    <row r="36" spans="1:11" ht="12.95" customHeight="1" x14ac:dyDescent="0.2">
      <c r="A36" s="5"/>
      <c r="B36" s="6"/>
      <c r="C36" s="6"/>
      <c r="D36" s="6"/>
      <c r="E36" s="6"/>
      <c r="F36" s="6"/>
      <c r="G36" s="6"/>
      <c r="H36" s="6"/>
      <c r="I36" s="6"/>
      <c r="J36" s="6"/>
      <c r="K36" s="7"/>
    </row>
    <row r="37" spans="1:11" ht="12.95" customHeight="1" x14ac:dyDescent="0.2">
      <c r="A37" s="5"/>
      <c r="B37" s="6"/>
      <c r="C37" s="6"/>
      <c r="D37" s="6"/>
      <c r="E37" s="6"/>
      <c r="F37" s="6"/>
      <c r="G37" s="6"/>
      <c r="H37" s="6"/>
      <c r="I37" s="6"/>
      <c r="J37" s="6"/>
      <c r="K37" s="7"/>
    </row>
    <row r="38" spans="1:11" ht="12.9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9"/>
      <c r="K38" s="10"/>
    </row>
  </sheetData>
  <pageMargins left="1" right="1" top="1" bottom="1" header="0.25" footer="0.25"/>
  <pageSetup orientation="portrait"/>
  <headerFooter>
    <oddFooter>&amp;C&amp;"Helvetica,Regular"&amp;12&amp;K000000&amp;P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38"/>
  <sheetViews>
    <sheetView tabSelected="1" defaultGridColor="0" colorId="14" workbookViewId="0"/>
  </sheetViews>
  <sheetFormatPr baseColWidth="10" defaultColWidth="10.85546875" defaultRowHeight="12" customHeight="1" x14ac:dyDescent="0.2"/>
  <cols>
    <col min="1" max="1" width="6.140625" style="11" customWidth="1"/>
    <col min="2" max="2" width="20.7109375" style="11" customWidth="1"/>
    <col min="3" max="3" width="15" style="11" customWidth="1"/>
    <col min="4" max="4" width="3.85546875" style="11" customWidth="1"/>
    <col min="5" max="6" width="6.28515625" style="11" customWidth="1"/>
    <col min="7" max="9" width="5.7109375" style="11" customWidth="1"/>
    <col min="10" max="10" width="9.140625" style="11" customWidth="1"/>
    <col min="11" max="11" width="6.7109375" style="11" customWidth="1"/>
    <col min="12" max="12" width="7.28515625" style="11" customWidth="1"/>
    <col min="13" max="14" width="10.85546875" style="11" hidden="1" customWidth="1"/>
    <col min="15" max="17" width="5.7109375" style="11" customWidth="1"/>
    <col min="18" max="18" width="8.28515625" style="11" customWidth="1"/>
    <col min="19" max="19" width="8" style="11" customWidth="1"/>
    <col min="20" max="20" width="8.42578125" style="11" customWidth="1"/>
    <col min="21" max="22" width="10.85546875" style="11" hidden="1" customWidth="1"/>
    <col min="23" max="23" width="16.7109375" style="11" customWidth="1"/>
    <col min="24" max="45" width="10.85546875" style="11" hidden="1" customWidth="1"/>
    <col min="46" max="255" width="10.85546875" style="11" customWidth="1"/>
  </cols>
  <sheetData>
    <row r="1" spans="1:45" s="12" customFormat="1" ht="24" customHeight="1" x14ac:dyDescent="0.2">
      <c r="A1" s="13"/>
      <c r="B1" s="14" t="s">
        <v>0</v>
      </c>
      <c r="C1" s="15"/>
      <c r="D1" s="16"/>
      <c r="E1" s="17"/>
      <c r="F1" s="15"/>
      <c r="G1" s="18"/>
      <c r="H1" s="19"/>
      <c r="I1" s="19"/>
      <c r="J1" s="98"/>
      <c r="K1" s="106"/>
      <c r="L1" s="107"/>
      <c r="M1" s="20"/>
      <c r="N1" s="20"/>
      <c r="O1" s="104"/>
      <c r="P1" s="19"/>
      <c r="Q1" s="19"/>
      <c r="R1" s="115"/>
      <c r="S1" s="116"/>
      <c r="T1" s="117"/>
      <c r="U1" s="22"/>
      <c r="V1" s="22"/>
      <c r="W1" s="23"/>
      <c r="X1" s="19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5"/>
    </row>
    <row r="2" spans="1:45" s="12" customFormat="1" ht="12.75" customHeight="1" x14ac:dyDescent="0.2">
      <c r="A2" s="26"/>
      <c r="B2" s="27" t="s">
        <v>1</v>
      </c>
      <c r="C2" s="28"/>
      <c r="D2" s="29"/>
      <c r="E2" s="30"/>
      <c r="F2" s="31"/>
      <c r="G2" s="32"/>
      <c r="H2" s="32"/>
      <c r="I2" s="32"/>
      <c r="J2" s="99"/>
      <c r="K2" s="108"/>
      <c r="L2" s="105"/>
      <c r="M2" s="34"/>
      <c r="N2" s="34"/>
      <c r="O2" s="105"/>
      <c r="P2" s="32"/>
      <c r="Q2" s="32"/>
      <c r="R2" s="118"/>
      <c r="S2" s="116"/>
      <c r="T2" s="99"/>
      <c r="U2" s="35"/>
      <c r="V2" s="35"/>
      <c r="W2" s="36"/>
      <c r="X2" s="37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9"/>
    </row>
    <row r="3" spans="1:45" s="12" customFormat="1" ht="12.75" customHeight="1" x14ac:dyDescent="0.2">
      <c r="A3" s="40"/>
      <c r="B3" s="41" t="s">
        <v>2</v>
      </c>
      <c r="C3" s="42"/>
      <c r="D3" s="43"/>
      <c r="E3" s="109" t="s">
        <v>3</v>
      </c>
      <c r="F3" s="110"/>
      <c r="G3" s="110"/>
      <c r="H3" s="110"/>
      <c r="I3" s="111"/>
      <c r="J3" s="100"/>
      <c r="K3" s="102" t="s">
        <v>4</v>
      </c>
      <c r="L3" s="94"/>
      <c r="M3" s="44"/>
      <c r="N3" s="44"/>
      <c r="O3" s="93"/>
      <c r="P3" s="94"/>
      <c r="Q3" s="95"/>
      <c r="R3" s="119"/>
      <c r="S3" s="120"/>
      <c r="T3" s="121"/>
      <c r="U3" s="35"/>
      <c r="V3" s="35"/>
      <c r="W3" s="36"/>
      <c r="X3" s="37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9"/>
    </row>
    <row r="4" spans="1:45" s="12" customFormat="1" ht="12" customHeight="1" x14ac:dyDescent="0.2">
      <c r="A4" s="45"/>
      <c r="B4" s="46" t="s">
        <v>5</v>
      </c>
      <c r="C4" s="47"/>
      <c r="D4" s="48"/>
      <c r="E4" s="112"/>
      <c r="F4" s="113"/>
      <c r="G4" s="113"/>
      <c r="H4" s="113"/>
      <c r="I4" s="114"/>
      <c r="J4" s="101"/>
      <c r="K4" s="103"/>
      <c r="L4" s="96"/>
      <c r="M4" s="49"/>
      <c r="N4" s="49"/>
      <c r="O4" s="96"/>
      <c r="P4" s="96"/>
      <c r="Q4" s="97"/>
      <c r="R4" s="101"/>
      <c r="S4" s="122"/>
      <c r="T4" s="123"/>
      <c r="U4" s="50"/>
      <c r="V4" s="50"/>
      <c r="W4" s="51"/>
      <c r="X4" s="37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9"/>
    </row>
    <row r="5" spans="1:45" s="52" customFormat="1" ht="27.75" customHeight="1" x14ac:dyDescent="0.2">
      <c r="A5" s="53" t="s">
        <v>6</v>
      </c>
      <c r="B5" s="54" t="s">
        <v>7</v>
      </c>
      <c r="C5" s="54" t="s">
        <v>8</v>
      </c>
      <c r="D5" s="53" t="s">
        <v>9</v>
      </c>
      <c r="E5" s="55" t="s">
        <v>10</v>
      </c>
      <c r="F5" s="55" t="s">
        <v>11</v>
      </c>
      <c r="G5" s="55" t="s">
        <v>12</v>
      </c>
      <c r="H5" s="55" t="s">
        <v>13</v>
      </c>
      <c r="I5" s="55" t="s">
        <v>14</v>
      </c>
      <c r="J5" s="55" t="s">
        <v>15</v>
      </c>
      <c r="K5" s="56" t="s">
        <v>10</v>
      </c>
      <c r="L5" s="56" t="s">
        <v>11</v>
      </c>
      <c r="M5" s="57" t="s">
        <v>16</v>
      </c>
      <c r="N5" s="58" t="s">
        <v>17</v>
      </c>
      <c r="O5" s="56" t="s">
        <v>12</v>
      </c>
      <c r="P5" s="56" t="s">
        <v>13</v>
      </c>
      <c r="Q5" s="56" t="s">
        <v>14</v>
      </c>
      <c r="R5" s="59" t="s">
        <v>18</v>
      </c>
      <c r="S5" s="60" t="s">
        <v>19</v>
      </c>
      <c r="T5" s="61" t="s">
        <v>20</v>
      </c>
      <c r="U5" s="62" t="s">
        <v>21</v>
      </c>
      <c r="V5" s="62" t="s">
        <v>22</v>
      </c>
      <c r="W5" s="62" t="s">
        <v>22</v>
      </c>
      <c r="X5" s="63" t="s">
        <v>23</v>
      </c>
      <c r="Y5" s="64" t="s">
        <v>24</v>
      </c>
      <c r="Z5" s="38"/>
      <c r="AA5" s="38"/>
      <c r="AB5" s="38"/>
      <c r="AC5" s="38"/>
      <c r="AD5" s="38"/>
      <c r="AE5" s="38"/>
      <c r="AF5" s="38"/>
      <c r="AG5" s="38"/>
      <c r="AH5" s="38"/>
      <c r="AI5" s="33"/>
      <c r="AJ5" s="33"/>
      <c r="AK5" s="33"/>
      <c r="AL5" s="33"/>
      <c r="AM5" s="33"/>
      <c r="AN5" s="33"/>
      <c r="AO5" s="33"/>
      <c r="AP5" s="33"/>
      <c r="AQ5" s="65"/>
      <c r="AR5" s="66"/>
      <c r="AS5" s="39"/>
    </row>
    <row r="6" spans="1:45" s="52" customFormat="1" ht="12.75" customHeight="1" x14ac:dyDescent="0.2">
      <c r="A6" s="67"/>
      <c r="B6" s="68"/>
      <c r="C6" s="68" t="s">
        <v>25</v>
      </c>
      <c r="D6" s="69" t="s">
        <v>26</v>
      </c>
      <c r="E6" s="70">
        <v>26</v>
      </c>
      <c r="F6" s="70">
        <v>25</v>
      </c>
      <c r="G6" s="71">
        <f t="shared" ref="G6:G38" si="0">IFERROR((H6*I6)*H6/60,"")</f>
        <v>1.3913043478260871</v>
      </c>
      <c r="H6" s="71">
        <f t="shared" ref="H6:H38" si="1">IFERROR((20*2)/F6,"")</f>
        <v>1.6</v>
      </c>
      <c r="I6" s="71">
        <f t="shared" ref="I6:I38" si="2">IFERROR(IF(E6&lt;&gt;0,(F6*60)/(2*(E6-3)),""),"")</f>
        <v>32.608695652173914</v>
      </c>
      <c r="J6" s="72" t="str">
        <f t="shared" ref="J6:J38" si="3">IF(I6="","",IF(AND(I6&gt;0,I6&lt;37),"Freq",IF(I6&gt;=37,"Ampl","")))</f>
        <v>Freq</v>
      </c>
      <c r="K6" s="70"/>
      <c r="L6" s="70"/>
      <c r="M6" s="73" t="str">
        <f t="shared" ref="M6:M38" si="4">IF(K6="","",IF(D6="G","",IF(D6="F",COUNTIF($K$6:$K$38,"&lt;="&amp;K6),"")))</f>
        <v/>
      </c>
      <c r="N6" s="74" t="str">
        <f t="shared" ref="N6:N38" si="5">IF(K6="","",IF(D6="F","",IF(D6="G",COUNTIF($K$6:$K$38,"&lt;="&amp;K6),"")))</f>
        <v/>
      </c>
      <c r="O6" s="56" t="str">
        <f t="shared" ref="O6:O38" si="6">IFERROR((P6*Q6)*P6/60,"")</f>
        <v/>
      </c>
      <c r="P6" s="56" t="str">
        <f t="shared" ref="P6:P38" si="7">IFERROR((20*2)/L6,"")</f>
        <v/>
      </c>
      <c r="Q6" s="56" t="str">
        <f t="shared" ref="Q6:Q38" si="8">IFERROR(IF(K6&lt;&gt;0,(L6*60)/(2*(K6-3)),""),"")</f>
        <v/>
      </c>
      <c r="R6" s="75" t="str">
        <f t="shared" ref="R6:R38" si="9">IF(D6="G",IF(N6=MIN($N$6:$N$38),"Record G",""),IF(D6="F",IF(M6=MIN($M$6:$M$38),"Record F",""),""))</f>
        <v/>
      </c>
      <c r="S6" s="76" t="str">
        <f t="shared" ref="S6:S38" si="10">IFERROR(IF(SUM(X6,Y6)&lt;&gt;0,SUM(X6,Y6),""),"")</f>
        <v/>
      </c>
      <c r="T6" s="77" t="str">
        <f t="shared" ref="T6:T38" si="11">IFERROR(IF(ISBLANK(K6),"",(100-((K6*100)/E6))),"")</f>
        <v/>
      </c>
      <c r="U6" s="78">
        <f>IF(AND(E6&lt;25,J6="Ampl"),E6,IF(AND(E6&gt;=25,E6&lt;30,J6="Ampl"),E6*0.95,IF(AND(E6&gt;=30,E6&lt;35,J6="Ampl"),E6*0.9,IF(AND(E6&gt;=35,E6&lt;40,J6="Ampl"),E6*0.9,IF(AND(E6&gt;=40,J6="Ampl"),E6*0.85,IF(AND(E6&lt;20,J6="Freq"),E6,IF(AND(E6&gt;=20,E6&lt;25,J6="Freq"),E6*0.95,IF(AND(E6&gt;=25,E6&lt;30,J6="Freq"),E6*0.9,IF(AND(E6&gt;=30,E6&lt;35,J6="Freq"),E6*0.9,IF(AND(E6&gt;=35,E6&lt;40,J6="Freq"),E6*0.85,IF(AND(E6&gt;=40,J6="Freq"),E6*0.85,"")))))))))))</f>
        <v>23.400000000000002</v>
      </c>
      <c r="V6" s="79" t="str">
        <f t="shared" ref="V6:V38" si="12">IF(OR(J6="",K6=""),"",IF(AND(J6="Ampl",E6&lt;25,T6&gt;=5),"atteinte et au delà",IF(AND(J6="Ampl",E6&lt;25,T6&gt;=-5,T6&lt;5),"atteinte",IF(AND(J6="Ampl",E6&lt;25,T6&gt;=-10,T6&lt;-5),"presque atteinte",IF(AND(J6="Ampl",E6&lt;25,T6&lt;-10),"non atteinte",IF(AND(J6="Ampl",E6&lt;30,E6&gt;=25,T6&gt;=15),"atteinte et au delà",IF(AND(J6="Ampl",E6&lt;30,E6&gt;=25,T6&gt;=5,T6&lt;15),"atteinte",IF(AND(J6="Ampl",E6&lt;30,E6&gt;=25,T6&gt;=0,T6&lt;5),"presque atteinte",IF(AND(J6="Ampl",E6&lt;30,E6&gt;=25,T6&lt;0),"non atteinte",IF(AND(J6="Ampl",E6&lt;35,E6&gt;=30,T6&gt;=20),"atteinte et au delà",IF(AND(J6="Ampl",E6&lt;35,E6&gt;=30,T6&gt;=10,T6&lt;20),"atteinte",IF(AND(J6="Ampl",E6&lt;35,E6&gt;=30,T6&gt;=5,T6&lt;10),"presque atteinte",IF(AND(J6="Ampl",E6&lt;35,E6&gt;=30,T6&lt;5),"non atteinte",IF(AND(J6="Ampl",E6&lt;40,E6&gt;=35,T6&gt;=20),"atteinte et au delà",IF(AND(J6="Ampl",E6&lt;40,E6&gt;=35,T6&gt;=10,T6&lt;20),"atteinte",IF(AND(J6="Ampl",E6&lt;40,E6&gt;=35,T6&gt;=5,T6&lt;10),"presque atteinte",IF(AND(J6="Ampl",E6&lt;40,E6&gt;=35,T6&lt;5),"non atteinte",IF(AND(J6="Ampl",E6&gt;=40,T6&gt;=25),"atteinte et au delà",IF(AND(J6="Ampl",E6&gt;=40,T6&gt;=15,T6&lt;25),"atteinte",IF(AND(J6="Ampl",E6&gt;=40,T6&gt;=10,T6&lt;15),"presque atteinte",IF(AND(J6="Ampl",E6&gt;=40,T6&lt;10),"non atteinte",IF(AND(J6="Freq",E6&lt;20,T6&gt;5),"atteinte et au delà ",IF(AND(J6="Freq",E6&lt;20,T6&gt;-5,T6&lt;=5),"atteinte",IF(AND(J6="Freq",E6&lt;20,T6&gt;-10,T6&lt;=-5),"presque atteinte",IF(AND(J6="Freq",E6&lt;20,T6&lt;=-10),"non atteinte",IF(AND(J6="Freq",E6&lt;25,E6&gt;=20,T6&gt;5),"atteinte et au delà",IF(AND(J6="Freq",E6&lt;25,E6&gt;=20,T6&gt;=5,T6&lt;15),"atteinte",IF(AND(J6="Freq",E6&lt;25,E6&gt;=20,T6&gt;=0,T6&lt;5),"presque atteinte",IF(AND(J6="Freq",E6&lt;25,E6&gt;=20,T6&lt;0),"non atteinte",IF(AND(J6="Freq",E6&lt;30,E6&gt;=25,T6&gt;=20),"atteinte et au delà",IF(AND(J6="Freq",E6&lt;30,E6&gt;=25,T6&gt;=10,T6&lt;20),"atteinte",IF(AND(J6="Freq",E6&lt;30,E6&gt;=25,T6&gt;=5,T6&lt;10),"presque atteinte",IF(AND(J6="Freq",E6&lt;30,E6&gt;=25,T6&lt;5),"non atteinte",IF(AND(J6="Freq",E6&lt;35,E6&gt;=30,T6&gt;=25),"atteinte et au delà",IF(AND(J6="Freq",E6&lt;35,E6&gt;=30,T6&gt;=10,T6&lt;25),"atteinte",IF(AND(J6="Freq",E6&lt;35,E6&gt;=30,T6&gt;=5,T6&lt;10),"presque atteinte",IF(AND(J6="Freq",E6&lt;35,E6&gt;=30,T6&lt;5),"non atteinte",IF(AND(J6="Freq",E6&lt;40,E6&gt;=35,T6&gt;=30),"atteinte et au delà",IF(AND(J6="Freq",E6&lt;40,E6&gt;=35,T6&gt;=15,T6&lt;30),"atteinte",IF(AND(J6="Freq",E6&lt;40,E6&gt;=35,T6&gt;=10,T6&lt;15),"presque atteinte",IF(AND(J6="Freq",E6&lt;40,E6&gt;=35,T6&lt;10),"non atteinte",IF(AND(J6="Freq",E6&gt;=40,T6&gt;=25),"atteinte et au delà",IF(AND(J6="Freq",E6&gt;=40,T6&gt;=15,T6&lt;25),"atteinte",IF(AND(J6="Freq",E6&gt;=40,T6&gt;=10,T6&lt;15),"presque atteinte",IF(AND(J6="Freq",E6&gt;=40,T6&lt;10),"non atteinte","")))))))))))))))))))))))))))))))))))))))))))))</f>
        <v/>
      </c>
      <c r="W6" s="78">
        <f t="shared" ref="W6:W38" si="13">IF(U6="","",IF(OR(V6="non atteinte",V6="presque atteinte",V6="atteinte",V6="atteinte et au delà"),V6,U6))</f>
        <v>23.400000000000002</v>
      </c>
      <c r="X6" s="80" t="e">
        <f t="shared" ref="X6:X38" si="14">IF(D6="F",VLOOKUP(O6,$AB$6:$AD$38,2,TRUE),IF(D6="G",VLOOKUP(O6,$AB$6:$AD$38,3,TRUE)))</f>
        <v>#N/A</v>
      </c>
      <c r="Y6" s="81" t="e">
        <f t="shared" ref="Y6:Y38" si="15">IF(D6="F",VLOOKUP(K6,$AF$6:$AH$38,2,TRUE),IF(D6="G",VLOOKUP(K6,$AF$6:$AH$38,3,TRUE)))</f>
        <v>#N/A</v>
      </c>
      <c r="Z6" s="38"/>
      <c r="AA6" s="38"/>
      <c r="AB6" s="82"/>
      <c r="AC6" s="38"/>
      <c r="AD6" s="38"/>
      <c r="AE6" s="38"/>
      <c r="AF6" s="41"/>
      <c r="AG6" s="38"/>
      <c r="AH6" s="38"/>
    </row>
    <row r="7" spans="1:45" s="52" customFormat="1" ht="12.75" customHeight="1" x14ac:dyDescent="0.2">
      <c r="A7" s="67"/>
      <c r="B7" s="68"/>
      <c r="C7" s="68" t="s">
        <v>27</v>
      </c>
      <c r="D7" s="69" t="s">
        <v>14</v>
      </c>
      <c r="E7" s="70">
        <v>37</v>
      </c>
      <c r="F7" s="70">
        <v>52</v>
      </c>
      <c r="G7" s="71">
        <f t="shared" si="0"/>
        <v>0.45248868778280549</v>
      </c>
      <c r="H7" s="71">
        <f t="shared" si="1"/>
        <v>0.76923076923076927</v>
      </c>
      <c r="I7" s="71">
        <f t="shared" si="2"/>
        <v>45.882352941176471</v>
      </c>
      <c r="J7" s="72" t="str">
        <f t="shared" si="3"/>
        <v>Ampl</v>
      </c>
      <c r="K7" s="70">
        <v>25</v>
      </c>
      <c r="L7" s="70">
        <v>35</v>
      </c>
      <c r="M7" s="83">
        <f t="shared" si="4"/>
        <v>2</v>
      </c>
      <c r="N7" s="74" t="str">
        <f t="shared" si="5"/>
        <v/>
      </c>
      <c r="O7" s="84">
        <f t="shared" si="6"/>
        <v>1.0389610389610389</v>
      </c>
      <c r="P7" s="84">
        <f t="shared" si="7"/>
        <v>1.1428571428571428</v>
      </c>
      <c r="Q7" s="84">
        <f t="shared" si="8"/>
        <v>47.727272727272727</v>
      </c>
      <c r="R7" s="75" t="str">
        <f t="shared" si="9"/>
        <v/>
      </c>
      <c r="S7" s="85">
        <f t="shared" si="10"/>
        <v>15</v>
      </c>
      <c r="T7" s="86">
        <f t="shared" si="11"/>
        <v>32.432432432432435</v>
      </c>
      <c r="U7" s="78">
        <f t="shared" ref="U7:U38" si="16">IF(AND(E7&lt;25,J7="Ampl"),E7,IF(AND(E7&gt;=25,E7&lt;30,J7="Ampl"),E7*0.95,IF(AND(E7&gt;=30,E7&lt;35,J7="Ampl"),E7*0.9,IF(AND(E7&gt;=35,E7&lt;40,J7="Ampl"),E7*0.85,IF(AND(E7&gt;=40,J7="Ampl"),E7*0.8,IF(AND(E7&lt;20,J7="Freq"),E7,IF(AND(E7&gt;=20,E7&lt;25,J7="Freq"),E7*0.95,IF(AND(E7&gt;=25,E7&lt;30,J7="Freq"),E7*0.9,IF(AND(E7&gt;=30,E7&lt;35,J7="Freq"),E7*0.9,IF(AND(E7&gt;=35,E7&lt;40,J7="Freq"),E7*0.85,IF(AND(E7&gt;=40,J7="Freq"),E7*0.8,"")))))))))))</f>
        <v>31.45</v>
      </c>
      <c r="V7" s="79" t="str">
        <f t="shared" si="12"/>
        <v>atteinte et au delà</v>
      </c>
      <c r="W7" s="79" t="str">
        <f t="shared" si="13"/>
        <v>atteinte et au delà</v>
      </c>
      <c r="X7" s="87">
        <f t="shared" si="14"/>
        <v>5</v>
      </c>
      <c r="Y7" s="88">
        <f t="shared" si="15"/>
        <v>10</v>
      </c>
      <c r="Z7" s="38"/>
      <c r="AA7" s="38"/>
      <c r="AB7" s="82" t="s">
        <v>28</v>
      </c>
      <c r="AC7" s="38"/>
      <c r="AD7" s="38"/>
      <c r="AE7" s="38"/>
      <c r="AF7" s="41" t="s">
        <v>29</v>
      </c>
      <c r="AG7" s="38"/>
      <c r="AH7" s="38"/>
    </row>
    <row r="8" spans="1:45" s="52" customFormat="1" ht="12.75" customHeight="1" x14ac:dyDescent="0.2">
      <c r="A8" s="67"/>
      <c r="B8" s="68"/>
      <c r="C8" s="68" t="s">
        <v>30</v>
      </c>
      <c r="D8" s="69" t="s">
        <v>14</v>
      </c>
      <c r="E8" s="70">
        <v>22</v>
      </c>
      <c r="F8" s="70">
        <v>33</v>
      </c>
      <c r="G8" s="71">
        <f t="shared" si="0"/>
        <v>1.2759170653907497</v>
      </c>
      <c r="H8" s="71">
        <f t="shared" si="1"/>
        <v>1.2121212121212122</v>
      </c>
      <c r="I8" s="71">
        <f t="shared" si="2"/>
        <v>52.10526315789474</v>
      </c>
      <c r="J8" s="72" t="str">
        <f t="shared" si="3"/>
        <v>Ampl</v>
      </c>
      <c r="K8" s="70">
        <v>23</v>
      </c>
      <c r="L8" s="70">
        <v>35</v>
      </c>
      <c r="M8" s="83">
        <f t="shared" si="4"/>
        <v>1</v>
      </c>
      <c r="N8" s="74" t="str">
        <f t="shared" si="5"/>
        <v/>
      </c>
      <c r="O8" s="84">
        <f t="shared" si="6"/>
        <v>1.1428571428571428</v>
      </c>
      <c r="P8" s="84">
        <f t="shared" si="7"/>
        <v>1.1428571428571428</v>
      </c>
      <c r="Q8" s="84">
        <f t="shared" si="8"/>
        <v>52.5</v>
      </c>
      <c r="R8" s="75" t="str">
        <f t="shared" si="9"/>
        <v>Record F</v>
      </c>
      <c r="S8" s="85">
        <f t="shared" si="10"/>
        <v>15.5</v>
      </c>
      <c r="T8" s="86">
        <f t="shared" si="11"/>
        <v>-4.5454545454545467</v>
      </c>
      <c r="U8" s="78">
        <f t="shared" si="16"/>
        <v>22</v>
      </c>
      <c r="V8" s="79" t="str">
        <f t="shared" si="12"/>
        <v>atteinte</v>
      </c>
      <c r="W8" s="79" t="str">
        <f t="shared" si="13"/>
        <v>atteinte</v>
      </c>
      <c r="X8" s="87">
        <f t="shared" si="14"/>
        <v>5.5</v>
      </c>
      <c r="Y8" s="88">
        <f t="shared" si="15"/>
        <v>10</v>
      </c>
      <c r="Z8" s="38"/>
      <c r="AA8" s="38"/>
      <c r="AB8" s="81"/>
      <c r="AC8" s="82" t="s">
        <v>14</v>
      </c>
      <c r="AD8" s="82" t="s">
        <v>26</v>
      </c>
      <c r="AE8" s="37"/>
      <c r="AF8" s="81"/>
      <c r="AG8" s="82" t="s">
        <v>14</v>
      </c>
      <c r="AH8" s="82" t="s">
        <v>26</v>
      </c>
    </row>
    <row r="9" spans="1:45" s="52" customFormat="1" ht="12.75" customHeight="1" x14ac:dyDescent="0.2">
      <c r="A9" s="67"/>
      <c r="B9" s="68"/>
      <c r="C9" s="68" t="s">
        <v>31</v>
      </c>
      <c r="D9" s="69" t="s">
        <v>14</v>
      </c>
      <c r="E9" s="70">
        <v>31</v>
      </c>
      <c r="F9" s="70">
        <v>32</v>
      </c>
      <c r="G9" s="71">
        <f t="shared" si="0"/>
        <v>0.89285714285714279</v>
      </c>
      <c r="H9" s="71">
        <f t="shared" si="1"/>
        <v>1.25</v>
      </c>
      <c r="I9" s="71">
        <f t="shared" si="2"/>
        <v>34.285714285714285</v>
      </c>
      <c r="J9" s="72" t="str">
        <f t="shared" si="3"/>
        <v>Freq</v>
      </c>
      <c r="K9" s="70">
        <v>28</v>
      </c>
      <c r="L9" s="70">
        <v>25</v>
      </c>
      <c r="M9" s="83">
        <f t="shared" si="4"/>
        <v>4</v>
      </c>
      <c r="N9" s="74" t="str">
        <f t="shared" si="5"/>
        <v/>
      </c>
      <c r="O9" s="84">
        <f t="shared" si="6"/>
        <v>1.2800000000000002</v>
      </c>
      <c r="P9" s="84">
        <f t="shared" si="7"/>
        <v>1.6</v>
      </c>
      <c r="Q9" s="84">
        <f t="shared" si="8"/>
        <v>30</v>
      </c>
      <c r="R9" s="75" t="str">
        <f t="shared" si="9"/>
        <v/>
      </c>
      <c r="S9" s="85">
        <f t="shared" si="10"/>
        <v>13</v>
      </c>
      <c r="T9" s="86">
        <f t="shared" si="11"/>
        <v>9.6774193548387046</v>
      </c>
      <c r="U9" s="78">
        <f t="shared" si="16"/>
        <v>27.900000000000002</v>
      </c>
      <c r="V9" s="79" t="str">
        <f t="shared" si="12"/>
        <v>presque atteinte</v>
      </c>
      <c r="W9" s="79" t="str">
        <f t="shared" si="13"/>
        <v>presque atteinte</v>
      </c>
      <c r="X9" s="87">
        <f t="shared" si="14"/>
        <v>6</v>
      </c>
      <c r="Y9" s="88">
        <f t="shared" si="15"/>
        <v>7</v>
      </c>
      <c r="Z9" s="38"/>
      <c r="AA9" s="38"/>
      <c r="AB9" s="88">
        <v>0.2</v>
      </c>
      <c r="AC9" s="88">
        <v>1</v>
      </c>
      <c r="AD9" s="88">
        <v>1</v>
      </c>
      <c r="AE9" s="37"/>
      <c r="AF9" s="88">
        <v>13</v>
      </c>
      <c r="AG9" s="88">
        <v>10</v>
      </c>
      <c r="AH9" s="88">
        <v>10</v>
      </c>
    </row>
    <row r="10" spans="1:45" s="52" customFormat="1" ht="12.75" customHeight="1" x14ac:dyDescent="0.2">
      <c r="A10" s="67"/>
      <c r="B10" s="68"/>
      <c r="C10" s="68" t="s">
        <v>32</v>
      </c>
      <c r="D10" s="69" t="s">
        <v>26</v>
      </c>
      <c r="E10" s="70">
        <v>26</v>
      </c>
      <c r="F10" s="70">
        <v>36</v>
      </c>
      <c r="G10" s="71">
        <f t="shared" si="0"/>
        <v>0.96618357487922724</v>
      </c>
      <c r="H10" s="71">
        <f t="shared" si="1"/>
        <v>1.1111111111111112</v>
      </c>
      <c r="I10" s="71">
        <f t="shared" si="2"/>
        <v>46.956521739130437</v>
      </c>
      <c r="J10" s="72" t="str">
        <f t="shared" si="3"/>
        <v>Ampl</v>
      </c>
      <c r="K10" s="70">
        <v>27</v>
      </c>
      <c r="L10" s="70">
        <v>29</v>
      </c>
      <c r="M10" s="73" t="str">
        <f t="shared" si="4"/>
        <v/>
      </c>
      <c r="N10" s="89">
        <f t="shared" si="5"/>
        <v>3</v>
      </c>
      <c r="O10" s="84">
        <f t="shared" si="6"/>
        <v>1.149425287356322</v>
      </c>
      <c r="P10" s="84">
        <f t="shared" si="7"/>
        <v>1.3793103448275863</v>
      </c>
      <c r="Q10" s="84">
        <f t="shared" si="8"/>
        <v>36.25</v>
      </c>
      <c r="R10" s="75" t="str">
        <f t="shared" si="9"/>
        <v>Record G</v>
      </c>
      <c r="S10" s="85">
        <f t="shared" si="10"/>
        <v>12.5</v>
      </c>
      <c r="T10" s="86">
        <f t="shared" si="11"/>
        <v>-3.8461538461538396</v>
      </c>
      <c r="U10" s="78">
        <f t="shared" si="16"/>
        <v>24.7</v>
      </c>
      <c r="V10" s="79" t="str">
        <f t="shared" si="12"/>
        <v>non atteinte</v>
      </c>
      <c r="W10" s="79" t="str">
        <f t="shared" si="13"/>
        <v>non atteinte</v>
      </c>
      <c r="X10" s="87">
        <f t="shared" si="14"/>
        <v>5</v>
      </c>
      <c r="Y10" s="88">
        <f t="shared" si="15"/>
        <v>7.5</v>
      </c>
      <c r="Z10" s="38"/>
      <c r="AA10" s="38"/>
      <c r="AB10" s="88">
        <v>0.3</v>
      </c>
      <c r="AC10" s="88">
        <v>1</v>
      </c>
      <c r="AD10" s="88">
        <v>1</v>
      </c>
      <c r="AE10" s="37"/>
      <c r="AF10" s="88">
        <v>14</v>
      </c>
      <c r="AG10" s="88">
        <v>10</v>
      </c>
      <c r="AH10" s="88">
        <v>10</v>
      </c>
    </row>
    <row r="11" spans="1:45" s="52" customFormat="1" ht="12.75" customHeight="1" x14ac:dyDescent="0.2">
      <c r="A11" s="67"/>
      <c r="B11" s="68"/>
      <c r="C11" s="68"/>
      <c r="D11" s="69"/>
      <c r="E11" s="70"/>
      <c r="F11" s="70"/>
      <c r="G11" s="55" t="str">
        <f t="shared" si="0"/>
        <v/>
      </c>
      <c r="H11" s="55" t="str">
        <f t="shared" si="1"/>
        <v/>
      </c>
      <c r="I11" s="55" t="str">
        <f t="shared" si="2"/>
        <v/>
      </c>
      <c r="J11" s="72" t="str">
        <f t="shared" si="3"/>
        <v/>
      </c>
      <c r="K11" s="70"/>
      <c r="L11" s="70"/>
      <c r="M11" s="73" t="str">
        <f t="shared" si="4"/>
        <v/>
      </c>
      <c r="N11" s="74" t="str">
        <f t="shared" si="5"/>
        <v/>
      </c>
      <c r="O11" s="56" t="str">
        <f t="shared" si="6"/>
        <v/>
      </c>
      <c r="P11" s="56" t="str">
        <f t="shared" si="7"/>
        <v/>
      </c>
      <c r="Q11" s="56" t="str">
        <f t="shared" si="8"/>
        <v/>
      </c>
      <c r="R11" s="75" t="str">
        <f t="shared" si="9"/>
        <v/>
      </c>
      <c r="S11" s="76" t="str">
        <f t="shared" si="10"/>
        <v/>
      </c>
      <c r="T11" s="77" t="str">
        <f t="shared" si="11"/>
        <v/>
      </c>
      <c r="U11" s="79" t="str">
        <f t="shared" si="16"/>
        <v/>
      </c>
      <c r="V11" s="79" t="str">
        <f t="shared" si="12"/>
        <v/>
      </c>
      <c r="W11" s="79" t="str">
        <f t="shared" si="13"/>
        <v/>
      </c>
      <c r="X11" s="87" t="b">
        <f t="shared" si="14"/>
        <v>0</v>
      </c>
      <c r="Y11" s="88" t="b">
        <f t="shared" si="15"/>
        <v>0</v>
      </c>
      <c r="Z11" s="38"/>
      <c r="AA11" s="38"/>
      <c r="AB11" s="88">
        <v>0.4</v>
      </c>
      <c r="AC11" s="88">
        <v>1</v>
      </c>
      <c r="AD11" s="88">
        <v>1</v>
      </c>
      <c r="AE11" s="37"/>
      <c r="AF11" s="88">
        <v>15</v>
      </c>
      <c r="AG11" s="88">
        <v>10</v>
      </c>
      <c r="AH11" s="88">
        <v>10</v>
      </c>
    </row>
    <row r="12" spans="1:45" s="52" customFormat="1" ht="12.75" customHeight="1" x14ac:dyDescent="0.2">
      <c r="A12" s="67"/>
      <c r="B12" s="68"/>
      <c r="C12" s="68"/>
      <c r="D12" s="69"/>
      <c r="E12" s="70"/>
      <c r="F12" s="70"/>
      <c r="G12" s="55" t="str">
        <f t="shared" si="0"/>
        <v/>
      </c>
      <c r="H12" s="55" t="str">
        <f t="shared" si="1"/>
        <v/>
      </c>
      <c r="I12" s="55" t="str">
        <f t="shared" si="2"/>
        <v/>
      </c>
      <c r="J12" s="72" t="str">
        <f t="shared" si="3"/>
        <v/>
      </c>
      <c r="K12" s="70"/>
      <c r="L12" s="70"/>
      <c r="M12" s="73" t="str">
        <f t="shared" si="4"/>
        <v/>
      </c>
      <c r="N12" s="74" t="str">
        <f t="shared" si="5"/>
        <v/>
      </c>
      <c r="O12" s="56" t="str">
        <f t="shared" si="6"/>
        <v/>
      </c>
      <c r="P12" s="56" t="str">
        <f t="shared" si="7"/>
        <v/>
      </c>
      <c r="Q12" s="56" t="str">
        <f t="shared" si="8"/>
        <v/>
      </c>
      <c r="R12" s="75" t="str">
        <f t="shared" si="9"/>
        <v/>
      </c>
      <c r="S12" s="76" t="str">
        <f t="shared" si="10"/>
        <v/>
      </c>
      <c r="T12" s="77" t="str">
        <f t="shared" si="11"/>
        <v/>
      </c>
      <c r="U12" s="79" t="str">
        <f t="shared" si="16"/>
        <v/>
      </c>
      <c r="V12" s="79" t="str">
        <f t="shared" si="12"/>
        <v/>
      </c>
      <c r="W12" s="79" t="str">
        <f t="shared" si="13"/>
        <v/>
      </c>
      <c r="X12" s="87" t="b">
        <f t="shared" si="14"/>
        <v>0</v>
      </c>
      <c r="Y12" s="88" t="b">
        <f t="shared" si="15"/>
        <v>0</v>
      </c>
      <c r="Z12" s="38"/>
      <c r="AA12" s="38"/>
      <c r="AB12" s="88">
        <v>0.5</v>
      </c>
      <c r="AC12" s="88">
        <v>1</v>
      </c>
      <c r="AD12" s="88">
        <v>1</v>
      </c>
      <c r="AE12" s="37"/>
      <c r="AF12" s="88">
        <v>16</v>
      </c>
      <c r="AG12" s="88">
        <v>10</v>
      </c>
      <c r="AH12" s="88">
        <v>10</v>
      </c>
    </row>
    <row r="13" spans="1:45" s="52" customFormat="1" ht="12.75" customHeight="1" x14ac:dyDescent="0.2">
      <c r="A13" s="67"/>
      <c r="B13" s="68"/>
      <c r="C13" s="68"/>
      <c r="D13" s="69"/>
      <c r="E13" s="70"/>
      <c r="F13" s="70"/>
      <c r="G13" s="55" t="str">
        <f t="shared" si="0"/>
        <v/>
      </c>
      <c r="H13" s="55" t="str">
        <f t="shared" si="1"/>
        <v/>
      </c>
      <c r="I13" s="55" t="str">
        <f t="shared" si="2"/>
        <v/>
      </c>
      <c r="J13" s="72" t="str">
        <f t="shared" si="3"/>
        <v/>
      </c>
      <c r="K13" s="70"/>
      <c r="L13" s="70"/>
      <c r="M13" s="73" t="str">
        <f t="shared" si="4"/>
        <v/>
      </c>
      <c r="N13" s="74" t="str">
        <f t="shared" si="5"/>
        <v/>
      </c>
      <c r="O13" s="56" t="str">
        <f t="shared" si="6"/>
        <v/>
      </c>
      <c r="P13" s="56" t="str">
        <f t="shared" si="7"/>
        <v/>
      </c>
      <c r="Q13" s="56" t="str">
        <f t="shared" si="8"/>
        <v/>
      </c>
      <c r="R13" s="75" t="str">
        <f t="shared" si="9"/>
        <v/>
      </c>
      <c r="S13" s="76" t="str">
        <f t="shared" si="10"/>
        <v/>
      </c>
      <c r="T13" s="77" t="str">
        <f t="shared" si="11"/>
        <v/>
      </c>
      <c r="U13" s="79" t="str">
        <f t="shared" si="16"/>
        <v/>
      </c>
      <c r="V13" s="79" t="str">
        <f t="shared" si="12"/>
        <v/>
      </c>
      <c r="W13" s="79" t="str">
        <f t="shared" si="13"/>
        <v/>
      </c>
      <c r="X13" s="87" t="b">
        <f t="shared" si="14"/>
        <v>0</v>
      </c>
      <c r="Y13" s="88" t="b">
        <f t="shared" si="15"/>
        <v>0</v>
      </c>
      <c r="Z13" s="38"/>
      <c r="AA13" s="38"/>
      <c r="AB13" s="88">
        <v>0.6</v>
      </c>
      <c r="AC13" s="88">
        <v>1.5</v>
      </c>
      <c r="AD13" s="88">
        <v>1.5</v>
      </c>
      <c r="AE13" s="37"/>
      <c r="AF13" s="88">
        <v>17</v>
      </c>
      <c r="AG13" s="88">
        <v>10</v>
      </c>
      <c r="AH13" s="88">
        <v>10</v>
      </c>
    </row>
    <row r="14" spans="1:45" s="52" customFormat="1" ht="12.75" customHeight="1" x14ac:dyDescent="0.2">
      <c r="A14" s="67"/>
      <c r="B14" s="68"/>
      <c r="C14" s="68"/>
      <c r="D14" s="69"/>
      <c r="E14" s="70"/>
      <c r="F14" s="70"/>
      <c r="G14" s="55" t="str">
        <f t="shared" si="0"/>
        <v/>
      </c>
      <c r="H14" s="55" t="str">
        <f t="shared" si="1"/>
        <v/>
      </c>
      <c r="I14" s="55" t="str">
        <f t="shared" si="2"/>
        <v/>
      </c>
      <c r="J14" s="72" t="str">
        <f t="shared" si="3"/>
        <v/>
      </c>
      <c r="K14" s="70"/>
      <c r="L14" s="70"/>
      <c r="M14" s="73" t="str">
        <f t="shared" si="4"/>
        <v/>
      </c>
      <c r="N14" s="74" t="str">
        <f t="shared" si="5"/>
        <v/>
      </c>
      <c r="O14" s="56" t="str">
        <f t="shared" si="6"/>
        <v/>
      </c>
      <c r="P14" s="56" t="str">
        <f t="shared" si="7"/>
        <v/>
      </c>
      <c r="Q14" s="56" t="str">
        <f t="shared" si="8"/>
        <v/>
      </c>
      <c r="R14" s="75" t="str">
        <f t="shared" si="9"/>
        <v/>
      </c>
      <c r="S14" s="76" t="str">
        <f t="shared" si="10"/>
        <v/>
      </c>
      <c r="T14" s="77" t="str">
        <f t="shared" si="11"/>
        <v/>
      </c>
      <c r="U14" s="79" t="str">
        <f t="shared" si="16"/>
        <v/>
      </c>
      <c r="V14" s="79" t="str">
        <f t="shared" si="12"/>
        <v/>
      </c>
      <c r="W14" s="79" t="str">
        <f t="shared" si="13"/>
        <v/>
      </c>
      <c r="X14" s="87" t="b">
        <f t="shared" si="14"/>
        <v>0</v>
      </c>
      <c r="Y14" s="88" t="b">
        <f t="shared" si="15"/>
        <v>0</v>
      </c>
      <c r="Z14" s="38"/>
      <c r="AA14" s="38"/>
      <c r="AB14" s="88">
        <v>0.7</v>
      </c>
      <c r="AC14" s="88">
        <v>2</v>
      </c>
      <c r="AD14" s="88">
        <v>2</v>
      </c>
      <c r="AE14" s="37"/>
      <c r="AF14" s="88">
        <v>18</v>
      </c>
      <c r="AG14" s="88">
        <v>10</v>
      </c>
      <c r="AH14" s="88">
        <v>10</v>
      </c>
    </row>
    <row r="15" spans="1:45" s="52" customFormat="1" ht="12.75" customHeight="1" x14ac:dyDescent="0.2">
      <c r="A15" s="67"/>
      <c r="B15" s="68"/>
      <c r="C15" s="68"/>
      <c r="D15" s="69"/>
      <c r="E15" s="70"/>
      <c r="F15" s="70"/>
      <c r="G15" s="55" t="str">
        <f t="shared" si="0"/>
        <v/>
      </c>
      <c r="H15" s="55" t="str">
        <f t="shared" si="1"/>
        <v/>
      </c>
      <c r="I15" s="55" t="str">
        <f t="shared" si="2"/>
        <v/>
      </c>
      <c r="J15" s="72" t="str">
        <f t="shared" si="3"/>
        <v/>
      </c>
      <c r="K15" s="70"/>
      <c r="L15" s="70"/>
      <c r="M15" s="73" t="str">
        <f t="shared" si="4"/>
        <v/>
      </c>
      <c r="N15" s="74" t="str">
        <f t="shared" si="5"/>
        <v/>
      </c>
      <c r="O15" s="56" t="str">
        <f t="shared" si="6"/>
        <v/>
      </c>
      <c r="P15" s="56" t="str">
        <f t="shared" si="7"/>
        <v/>
      </c>
      <c r="Q15" s="56" t="str">
        <f t="shared" si="8"/>
        <v/>
      </c>
      <c r="R15" s="75" t="str">
        <f t="shared" si="9"/>
        <v/>
      </c>
      <c r="S15" s="76" t="str">
        <f t="shared" si="10"/>
        <v/>
      </c>
      <c r="T15" s="77" t="str">
        <f t="shared" si="11"/>
        <v/>
      </c>
      <c r="U15" s="79" t="str">
        <f t="shared" si="16"/>
        <v/>
      </c>
      <c r="V15" s="79" t="str">
        <f t="shared" si="12"/>
        <v/>
      </c>
      <c r="W15" s="79" t="str">
        <f t="shared" si="13"/>
        <v/>
      </c>
      <c r="X15" s="87" t="b">
        <f t="shared" si="14"/>
        <v>0</v>
      </c>
      <c r="Y15" s="88" t="b">
        <f t="shared" si="15"/>
        <v>0</v>
      </c>
      <c r="Z15" s="38"/>
      <c r="AA15" s="38"/>
      <c r="AB15" s="88">
        <v>0.8</v>
      </c>
      <c r="AC15" s="88">
        <v>3</v>
      </c>
      <c r="AD15" s="88">
        <v>3</v>
      </c>
      <c r="AE15" s="37"/>
      <c r="AF15" s="88">
        <v>19</v>
      </c>
      <c r="AG15" s="88">
        <v>10</v>
      </c>
      <c r="AH15" s="88">
        <v>10</v>
      </c>
    </row>
    <row r="16" spans="1:45" s="52" customFormat="1" ht="12.75" customHeight="1" x14ac:dyDescent="0.2">
      <c r="A16" s="67"/>
      <c r="B16" s="68"/>
      <c r="C16" s="68"/>
      <c r="D16" s="69"/>
      <c r="E16" s="70"/>
      <c r="F16" s="70"/>
      <c r="G16" s="55" t="str">
        <f t="shared" si="0"/>
        <v/>
      </c>
      <c r="H16" s="55" t="str">
        <f t="shared" si="1"/>
        <v/>
      </c>
      <c r="I16" s="55" t="str">
        <f t="shared" si="2"/>
        <v/>
      </c>
      <c r="J16" s="72" t="str">
        <f t="shared" si="3"/>
        <v/>
      </c>
      <c r="K16" s="70"/>
      <c r="L16" s="70"/>
      <c r="M16" s="73" t="str">
        <f t="shared" si="4"/>
        <v/>
      </c>
      <c r="N16" s="74" t="str">
        <f t="shared" si="5"/>
        <v/>
      </c>
      <c r="O16" s="56" t="str">
        <f t="shared" si="6"/>
        <v/>
      </c>
      <c r="P16" s="56" t="str">
        <f t="shared" si="7"/>
        <v/>
      </c>
      <c r="Q16" s="56" t="str">
        <f t="shared" si="8"/>
        <v/>
      </c>
      <c r="R16" s="75" t="str">
        <f t="shared" si="9"/>
        <v/>
      </c>
      <c r="S16" s="76" t="str">
        <f t="shared" si="10"/>
        <v/>
      </c>
      <c r="T16" s="77" t="str">
        <f t="shared" si="11"/>
        <v/>
      </c>
      <c r="U16" s="79" t="str">
        <f t="shared" si="16"/>
        <v/>
      </c>
      <c r="V16" s="79" t="str">
        <f t="shared" si="12"/>
        <v/>
      </c>
      <c r="W16" s="79" t="str">
        <f t="shared" si="13"/>
        <v/>
      </c>
      <c r="X16" s="87" t="b">
        <f t="shared" si="14"/>
        <v>0</v>
      </c>
      <c r="Y16" s="88" t="b">
        <f t="shared" si="15"/>
        <v>0</v>
      </c>
      <c r="Z16" s="38"/>
      <c r="AA16" s="38"/>
      <c r="AB16" s="88">
        <v>0.9</v>
      </c>
      <c r="AC16" s="88">
        <v>4</v>
      </c>
      <c r="AD16" s="88">
        <v>4</v>
      </c>
      <c r="AE16" s="37"/>
      <c r="AF16" s="88">
        <v>20</v>
      </c>
      <c r="AG16" s="88">
        <v>10</v>
      </c>
      <c r="AH16" s="88">
        <v>10</v>
      </c>
    </row>
    <row r="17" spans="1:34" s="52" customFormat="1" ht="12.75" customHeight="1" x14ac:dyDescent="0.2">
      <c r="A17" s="67"/>
      <c r="B17" s="68"/>
      <c r="C17" s="68"/>
      <c r="D17" s="69"/>
      <c r="E17" s="70"/>
      <c r="F17" s="70"/>
      <c r="G17" s="55" t="str">
        <f t="shared" si="0"/>
        <v/>
      </c>
      <c r="H17" s="55" t="str">
        <f t="shared" si="1"/>
        <v/>
      </c>
      <c r="I17" s="55" t="str">
        <f t="shared" si="2"/>
        <v/>
      </c>
      <c r="J17" s="72" t="str">
        <f t="shared" si="3"/>
        <v/>
      </c>
      <c r="K17" s="70"/>
      <c r="L17" s="70"/>
      <c r="M17" s="73" t="str">
        <f t="shared" si="4"/>
        <v/>
      </c>
      <c r="N17" s="74" t="str">
        <f t="shared" si="5"/>
        <v/>
      </c>
      <c r="O17" s="56" t="str">
        <f t="shared" si="6"/>
        <v/>
      </c>
      <c r="P17" s="56" t="str">
        <f t="shared" si="7"/>
        <v/>
      </c>
      <c r="Q17" s="56" t="str">
        <f t="shared" si="8"/>
        <v/>
      </c>
      <c r="R17" s="75" t="str">
        <f t="shared" si="9"/>
        <v/>
      </c>
      <c r="S17" s="76" t="str">
        <f t="shared" si="10"/>
        <v/>
      </c>
      <c r="T17" s="77" t="str">
        <f t="shared" si="11"/>
        <v/>
      </c>
      <c r="U17" s="79" t="str">
        <f t="shared" si="16"/>
        <v/>
      </c>
      <c r="V17" s="79" t="str">
        <f t="shared" si="12"/>
        <v/>
      </c>
      <c r="W17" s="79" t="str">
        <f t="shared" si="13"/>
        <v/>
      </c>
      <c r="X17" s="87" t="b">
        <f t="shared" si="14"/>
        <v>0</v>
      </c>
      <c r="Y17" s="88" t="b">
        <f t="shared" si="15"/>
        <v>0</v>
      </c>
      <c r="Z17" s="38"/>
      <c r="AA17" s="38"/>
      <c r="AB17" s="88">
        <v>1</v>
      </c>
      <c r="AC17" s="88">
        <v>5</v>
      </c>
      <c r="AD17" s="88">
        <v>4.5</v>
      </c>
      <c r="AE17" s="37"/>
      <c r="AF17" s="88">
        <v>21</v>
      </c>
      <c r="AG17" s="88">
        <v>10</v>
      </c>
      <c r="AH17" s="88">
        <v>10</v>
      </c>
    </row>
    <row r="18" spans="1:34" s="52" customFormat="1" ht="12.75" customHeight="1" x14ac:dyDescent="0.2">
      <c r="A18" s="67"/>
      <c r="B18" s="68"/>
      <c r="C18" s="68"/>
      <c r="D18" s="69"/>
      <c r="E18" s="70"/>
      <c r="F18" s="70"/>
      <c r="G18" s="55" t="str">
        <f t="shared" si="0"/>
        <v/>
      </c>
      <c r="H18" s="55" t="str">
        <f t="shared" si="1"/>
        <v/>
      </c>
      <c r="I18" s="55" t="str">
        <f t="shared" si="2"/>
        <v/>
      </c>
      <c r="J18" s="72" t="str">
        <f t="shared" si="3"/>
        <v/>
      </c>
      <c r="K18" s="70"/>
      <c r="L18" s="70"/>
      <c r="M18" s="73" t="str">
        <f t="shared" si="4"/>
        <v/>
      </c>
      <c r="N18" s="74" t="str">
        <f t="shared" si="5"/>
        <v/>
      </c>
      <c r="O18" s="56" t="str">
        <f t="shared" si="6"/>
        <v/>
      </c>
      <c r="P18" s="56" t="str">
        <f t="shared" si="7"/>
        <v/>
      </c>
      <c r="Q18" s="56" t="str">
        <f t="shared" si="8"/>
        <v/>
      </c>
      <c r="R18" s="75" t="str">
        <f t="shared" si="9"/>
        <v/>
      </c>
      <c r="S18" s="76" t="str">
        <f t="shared" si="10"/>
        <v/>
      </c>
      <c r="T18" s="77" t="str">
        <f t="shared" si="11"/>
        <v/>
      </c>
      <c r="U18" s="79" t="str">
        <f t="shared" si="16"/>
        <v/>
      </c>
      <c r="V18" s="79" t="str">
        <f t="shared" si="12"/>
        <v/>
      </c>
      <c r="W18" s="79" t="str">
        <f t="shared" si="13"/>
        <v/>
      </c>
      <c r="X18" s="87" t="b">
        <f t="shared" si="14"/>
        <v>0</v>
      </c>
      <c r="Y18" s="88" t="b">
        <f t="shared" si="15"/>
        <v>0</v>
      </c>
      <c r="Z18" s="38"/>
      <c r="AA18" s="38"/>
      <c r="AB18" s="88">
        <v>1.1000000000000001</v>
      </c>
      <c r="AC18" s="88">
        <v>5.5</v>
      </c>
      <c r="AD18" s="88">
        <v>5</v>
      </c>
      <c r="AE18" s="37"/>
      <c r="AF18" s="88">
        <v>22</v>
      </c>
      <c r="AG18" s="88">
        <v>10</v>
      </c>
      <c r="AH18" s="88">
        <v>10</v>
      </c>
    </row>
    <row r="19" spans="1:34" s="52" customFormat="1" ht="12.75" customHeight="1" x14ac:dyDescent="0.2">
      <c r="A19" s="67"/>
      <c r="B19" s="68"/>
      <c r="C19" s="68"/>
      <c r="D19" s="69"/>
      <c r="E19" s="70"/>
      <c r="F19" s="70"/>
      <c r="G19" s="55" t="str">
        <f t="shared" si="0"/>
        <v/>
      </c>
      <c r="H19" s="55" t="str">
        <f t="shared" si="1"/>
        <v/>
      </c>
      <c r="I19" s="55" t="str">
        <f t="shared" si="2"/>
        <v/>
      </c>
      <c r="J19" s="72" t="str">
        <f t="shared" si="3"/>
        <v/>
      </c>
      <c r="K19" s="70"/>
      <c r="L19" s="70"/>
      <c r="M19" s="73" t="str">
        <f t="shared" si="4"/>
        <v/>
      </c>
      <c r="N19" s="74" t="str">
        <f t="shared" si="5"/>
        <v/>
      </c>
      <c r="O19" s="56" t="str">
        <f t="shared" si="6"/>
        <v/>
      </c>
      <c r="P19" s="56" t="str">
        <f t="shared" si="7"/>
        <v/>
      </c>
      <c r="Q19" s="56" t="str">
        <f t="shared" si="8"/>
        <v/>
      </c>
      <c r="R19" s="75" t="str">
        <f t="shared" si="9"/>
        <v/>
      </c>
      <c r="S19" s="76" t="str">
        <f t="shared" si="10"/>
        <v/>
      </c>
      <c r="T19" s="77" t="str">
        <f t="shared" si="11"/>
        <v/>
      </c>
      <c r="U19" s="79" t="str">
        <f t="shared" si="16"/>
        <v/>
      </c>
      <c r="V19" s="79" t="str">
        <f t="shared" si="12"/>
        <v/>
      </c>
      <c r="W19" s="79" t="str">
        <f t="shared" si="13"/>
        <v/>
      </c>
      <c r="X19" s="87" t="b">
        <f t="shared" si="14"/>
        <v>0</v>
      </c>
      <c r="Y19" s="88" t="b">
        <f t="shared" si="15"/>
        <v>0</v>
      </c>
      <c r="Z19" s="38"/>
      <c r="AA19" s="38"/>
      <c r="AB19" s="88">
        <v>1.2</v>
      </c>
      <c r="AC19" s="88">
        <v>6</v>
      </c>
      <c r="AD19" s="88">
        <v>5.5</v>
      </c>
      <c r="AE19" s="37"/>
      <c r="AF19" s="88">
        <v>23</v>
      </c>
      <c r="AG19" s="88">
        <v>10</v>
      </c>
      <c r="AH19" s="88">
        <v>9.5</v>
      </c>
    </row>
    <row r="20" spans="1:34" s="52" customFormat="1" ht="12.75" customHeight="1" x14ac:dyDescent="0.2">
      <c r="A20" s="67"/>
      <c r="B20" s="68"/>
      <c r="C20" s="68"/>
      <c r="D20" s="69"/>
      <c r="E20" s="70"/>
      <c r="F20" s="70"/>
      <c r="G20" s="55" t="str">
        <f t="shared" si="0"/>
        <v/>
      </c>
      <c r="H20" s="55" t="str">
        <f t="shared" si="1"/>
        <v/>
      </c>
      <c r="I20" s="55" t="str">
        <f t="shared" si="2"/>
        <v/>
      </c>
      <c r="J20" s="72" t="str">
        <f t="shared" si="3"/>
        <v/>
      </c>
      <c r="K20" s="70"/>
      <c r="L20" s="70"/>
      <c r="M20" s="73" t="str">
        <f t="shared" si="4"/>
        <v/>
      </c>
      <c r="N20" s="74" t="str">
        <f t="shared" si="5"/>
        <v/>
      </c>
      <c r="O20" s="56" t="str">
        <f t="shared" si="6"/>
        <v/>
      </c>
      <c r="P20" s="56" t="str">
        <f t="shared" si="7"/>
        <v/>
      </c>
      <c r="Q20" s="56" t="str">
        <f t="shared" si="8"/>
        <v/>
      </c>
      <c r="R20" s="75" t="str">
        <f t="shared" si="9"/>
        <v/>
      </c>
      <c r="S20" s="76" t="str">
        <f t="shared" si="10"/>
        <v/>
      </c>
      <c r="T20" s="77" t="str">
        <f t="shared" si="11"/>
        <v/>
      </c>
      <c r="U20" s="79" t="str">
        <f t="shared" si="16"/>
        <v/>
      </c>
      <c r="V20" s="79" t="str">
        <f t="shared" si="12"/>
        <v/>
      </c>
      <c r="W20" s="79" t="str">
        <f t="shared" si="13"/>
        <v/>
      </c>
      <c r="X20" s="87" t="b">
        <f t="shared" si="14"/>
        <v>0</v>
      </c>
      <c r="Y20" s="88" t="b">
        <f t="shared" si="15"/>
        <v>0</v>
      </c>
      <c r="Z20" s="38"/>
      <c r="AA20" s="38"/>
      <c r="AB20" s="88">
        <v>1.3</v>
      </c>
      <c r="AC20" s="88">
        <v>6.5</v>
      </c>
      <c r="AD20" s="88">
        <v>6</v>
      </c>
      <c r="AE20" s="37"/>
      <c r="AF20" s="88">
        <v>24</v>
      </c>
      <c r="AG20" s="88">
        <v>10</v>
      </c>
      <c r="AH20" s="88">
        <v>9</v>
      </c>
    </row>
    <row r="21" spans="1:34" s="52" customFormat="1" ht="12.75" customHeight="1" x14ac:dyDescent="0.2">
      <c r="A21" s="67"/>
      <c r="B21" s="68"/>
      <c r="C21" s="68"/>
      <c r="D21" s="69"/>
      <c r="E21" s="70"/>
      <c r="F21" s="70"/>
      <c r="G21" s="55" t="str">
        <f t="shared" si="0"/>
        <v/>
      </c>
      <c r="H21" s="55" t="str">
        <f t="shared" si="1"/>
        <v/>
      </c>
      <c r="I21" s="55" t="str">
        <f t="shared" si="2"/>
        <v/>
      </c>
      <c r="J21" s="72" t="str">
        <f t="shared" si="3"/>
        <v/>
      </c>
      <c r="K21" s="70"/>
      <c r="L21" s="70"/>
      <c r="M21" s="73" t="str">
        <f t="shared" si="4"/>
        <v/>
      </c>
      <c r="N21" s="74" t="str">
        <f t="shared" si="5"/>
        <v/>
      </c>
      <c r="O21" s="56" t="str">
        <f t="shared" si="6"/>
        <v/>
      </c>
      <c r="P21" s="56" t="str">
        <f t="shared" si="7"/>
        <v/>
      </c>
      <c r="Q21" s="56" t="str">
        <f t="shared" si="8"/>
        <v/>
      </c>
      <c r="R21" s="75" t="str">
        <f t="shared" si="9"/>
        <v/>
      </c>
      <c r="S21" s="76" t="str">
        <f t="shared" si="10"/>
        <v/>
      </c>
      <c r="T21" s="77" t="str">
        <f t="shared" si="11"/>
        <v/>
      </c>
      <c r="U21" s="79" t="str">
        <f t="shared" si="16"/>
        <v/>
      </c>
      <c r="V21" s="79" t="str">
        <f t="shared" si="12"/>
        <v/>
      </c>
      <c r="W21" s="79" t="str">
        <f t="shared" si="13"/>
        <v/>
      </c>
      <c r="X21" s="87" t="b">
        <f t="shared" si="14"/>
        <v>0</v>
      </c>
      <c r="Y21" s="88" t="b">
        <f t="shared" si="15"/>
        <v>0</v>
      </c>
      <c r="Z21" s="38"/>
      <c r="AA21" s="38"/>
      <c r="AB21" s="88">
        <v>1.4</v>
      </c>
      <c r="AC21" s="88">
        <v>7</v>
      </c>
      <c r="AD21" s="88">
        <v>6.5</v>
      </c>
      <c r="AE21" s="37"/>
      <c r="AF21" s="88">
        <v>25</v>
      </c>
      <c r="AG21" s="88">
        <v>10</v>
      </c>
      <c r="AH21" s="88">
        <v>8.5</v>
      </c>
    </row>
    <row r="22" spans="1:34" s="52" customFormat="1" ht="12.75" customHeight="1" x14ac:dyDescent="0.2">
      <c r="A22" s="67"/>
      <c r="B22" s="68"/>
      <c r="C22" s="68"/>
      <c r="D22" s="69"/>
      <c r="E22" s="70"/>
      <c r="F22" s="70"/>
      <c r="G22" s="55" t="str">
        <f t="shared" si="0"/>
        <v/>
      </c>
      <c r="H22" s="55" t="str">
        <f t="shared" si="1"/>
        <v/>
      </c>
      <c r="I22" s="55" t="str">
        <f t="shared" si="2"/>
        <v/>
      </c>
      <c r="J22" s="72" t="str">
        <f t="shared" si="3"/>
        <v/>
      </c>
      <c r="K22" s="70"/>
      <c r="L22" s="70"/>
      <c r="M22" s="73" t="str">
        <f t="shared" si="4"/>
        <v/>
      </c>
      <c r="N22" s="74" t="str">
        <f t="shared" si="5"/>
        <v/>
      </c>
      <c r="O22" s="56" t="str">
        <f t="shared" si="6"/>
        <v/>
      </c>
      <c r="P22" s="56" t="str">
        <f t="shared" si="7"/>
        <v/>
      </c>
      <c r="Q22" s="56" t="str">
        <f t="shared" si="8"/>
        <v/>
      </c>
      <c r="R22" s="75" t="str">
        <f t="shared" si="9"/>
        <v/>
      </c>
      <c r="S22" s="76" t="str">
        <f t="shared" si="10"/>
        <v/>
      </c>
      <c r="T22" s="77" t="str">
        <f t="shared" si="11"/>
        <v/>
      </c>
      <c r="U22" s="79" t="str">
        <f t="shared" si="16"/>
        <v/>
      </c>
      <c r="V22" s="79" t="str">
        <f t="shared" si="12"/>
        <v/>
      </c>
      <c r="W22" s="79" t="str">
        <f t="shared" si="13"/>
        <v/>
      </c>
      <c r="X22" s="87" t="b">
        <f t="shared" si="14"/>
        <v>0</v>
      </c>
      <c r="Y22" s="88" t="b">
        <f t="shared" si="15"/>
        <v>0</v>
      </c>
      <c r="Z22" s="38"/>
      <c r="AA22" s="38"/>
      <c r="AB22" s="88">
        <v>1.5</v>
      </c>
      <c r="AC22" s="88">
        <v>7.5</v>
      </c>
      <c r="AD22" s="88">
        <v>7</v>
      </c>
      <c r="AE22" s="37"/>
      <c r="AF22" s="88">
        <v>26</v>
      </c>
      <c r="AG22" s="88">
        <v>9</v>
      </c>
      <c r="AH22" s="88">
        <v>8</v>
      </c>
    </row>
    <row r="23" spans="1:34" s="52" customFormat="1" ht="12.75" customHeight="1" x14ac:dyDescent="0.2">
      <c r="A23" s="67"/>
      <c r="B23" s="68"/>
      <c r="C23" s="68"/>
      <c r="D23" s="69"/>
      <c r="E23" s="70"/>
      <c r="F23" s="70"/>
      <c r="G23" s="55" t="str">
        <f t="shared" si="0"/>
        <v/>
      </c>
      <c r="H23" s="55" t="str">
        <f t="shared" si="1"/>
        <v/>
      </c>
      <c r="I23" s="55" t="str">
        <f t="shared" si="2"/>
        <v/>
      </c>
      <c r="J23" s="72" t="str">
        <f t="shared" si="3"/>
        <v/>
      </c>
      <c r="K23" s="70"/>
      <c r="L23" s="70"/>
      <c r="M23" s="73" t="str">
        <f t="shared" si="4"/>
        <v/>
      </c>
      <c r="N23" s="74" t="str">
        <f t="shared" si="5"/>
        <v/>
      </c>
      <c r="O23" s="56" t="str">
        <f t="shared" si="6"/>
        <v/>
      </c>
      <c r="P23" s="56" t="str">
        <f t="shared" si="7"/>
        <v/>
      </c>
      <c r="Q23" s="56" t="str">
        <f t="shared" si="8"/>
        <v/>
      </c>
      <c r="R23" s="75" t="str">
        <f t="shared" si="9"/>
        <v/>
      </c>
      <c r="S23" s="76" t="str">
        <f t="shared" si="10"/>
        <v/>
      </c>
      <c r="T23" s="77" t="str">
        <f t="shared" si="11"/>
        <v/>
      </c>
      <c r="U23" s="79" t="str">
        <f t="shared" si="16"/>
        <v/>
      </c>
      <c r="V23" s="79" t="str">
        <f t="shared" si="12"/>
        <v/>
      </c>
      <c r="W23" s="79" t="str">
        <f t="shared" si="13"/>
        <v/>
      </c>
      <c r="X23" s="87" t="b">
        <f t="shared" si="14"/>
        <v>0</v>
      </c>
      <c r="Y23" s="88" t="b">
        <f t="shared" si="15"/>
        <v>0</v>
      </c>
      <c r="Z23" s="38"/>
      <c r="AA23" s="38"/>
      <c r="AB23" s="88">
        <v>1.6</v>
      </c>
      <c r="AC23" s="88">
        <v>8</v>
      </c>
      <c r="AD23" s="88">
        <v>7.5</v>
      </c>
      <c r="AE23" s="37"/>
      <c r="AF23" s="88">
        <v>27</v>
      </c>
      <c r="AG23" s="88">
        <v>8</v>
      </c>
      <c r="AH23" s="88">
        <v>7.5</v>
      </c>
    </row>
    <row r="24" spans="1:34" s="52" customFormat="1" ht="12.75" customHeight="1" x14ac:dyDescent="0.2">
      <c r="A24" s="67"/>
      <c r="B24" s="68"/>
      <c r="C24" s="68"/>
      <c r="D24" s="69"/>
      <c r="E24" s="70"/>
      <c r="F24" s="70"/>
      <c r="G24" s="55" t="str">
        <f t="shared" si="0"/>
        <v/>
      </c>
      <c r="H24" s="55" t="str">
        <f t="shared" si="1"/>
        <v/>
      </c>
      <c r="I24" s="55" t="str">
        <f t="shared" si="2"/>
        <v/>
      </c>
      <c r="J24" s="72" t="str">
        <f t="shared" si="3"/>
        <v/>
      </c>
      <c r="K24" s="70"/>
      <c r="L24" s="70"/>
      <c r="M24" s="73" t="str">
        <f t="shared" si="4"/>
        <v/>
      </c>
      <c r="N24" s="74" t="str">
        <f t="shared" si="5"/>
        <v/>
      </c>
      <c r="O24" s="56" t="str">
        <f t="shared" si="6"/>
        <v/>
      </c>
      <c r="P24" s="56" t="str">
        <f t="shared" si="7"/>
        <v/>
      </c>
      <c r="Q24" s="56" t="str">
        <f t="shared" si="8"/>
        <v/>
      </c>
      <c r="R24" s="75" t="str">
        <f t="shared" si="9"/>
        <v/>
      </c>
      <c r="S24" s="76" t="str">
        <f t="shared" si="10"/>
        <v/>
      </c>
      <c r="T24" s="77" t="str">
        <f t="shared" si="11"/>
        <v/>
      </c>
      <c r="U24" s="79" t="str">
        <f t="shared" si="16"/>
        <v/>
      </c>
      <c r="V24" s="79" t="str">
        <f t="shared" si="12"/>
        <v/>
      </c>
      <c r="W24" s="79" t="str">
        <f t="shared" si="13"/>
        <v/>
      </c>
      <c r="X24" s="87" t="b">
        <f t="shared" si="14"/>
        <v>0</v>
      </c>
      <c r="Y24" s="88" t="b">
        <f t="shared" si="15"/>
        <v>0</v>
      </c>
      <c r="Z24" s="38"/>
      <c r="AA24" s="38"/>
      <c r="AB24" s="88">
        <v>1.7</v>
      </c>
      <c r="AC24" s="88">
        <v>8.5</v>
      </c>
      <c r="AD24" s="88">
        <v>8</v>
      </c>
      <c r="AE24" s="37"/>
      <c r="AF24" s="88">
        <v>28</v>
      </c>
      <c r="AG24" s="88">
        <v>7</v>
      </c>
      <c r="AH24" s="88">
        <v>7</v>
      </c>
    </row>
    <row r="25" spans="1:34" s="52" customFormat="1" ht="12.75" customHeight="1" x14ac:dyDescent="0.2">
      <c r="A25" s="67"/>
      <c r="B25" s="68"/>
      <c r="C25" s="68"/>
      <c r="D25" s="69"/>
      <c r="E25" s="70"/>
      <c r="F25" s="70"/>
      <c r="G25" s="55" t="str">
        <f t="shared" si="0"/>
        <v/>
      </c>
      <c r="H25" s="55" t="str">
        <f t="shared" si="1"/>
        <v/>
      </c>
      <c r="I25" s="55" t="str">
        <f t="shared" si="2"/>
        <v/>
      </c>
      <c r="J25" s="72" t="str">
        <f t="shared" si="3"/>
        <v/>
      </c>
      <c r="K25" s="70"/>
      <c r="L25" s="70"/>
      <c r="M25" s="73" t="str">
        <f t="shared" si="4"/>
        <v/>
      </c>
      <c r="N25" s="74" t="str">
        <f t="shared" si="5"/>
        <v/>
      </c>
      <c r="O25" s="56" t="str">
        <f t="shared" si="6"/>
        <v/>
      </c>
      <c r="P25" s="56" t="str">
        <f t="shared" si="7"/>
        <v/>
      </c>
      <c r="Q25" s="56" t="str">
        <f t="shared" si="8"/>
        <v/>
      </c>
      <c r="R25" s="75" t="str">
        <f t="shared" si="9"/>
        <v/>
      </c>
      <c r="S25" s="76" t="str">
        <f t="shared" si="10"/>
        <v/>
      </c>
      <c r="T25" s="77" t="str">
        <f t="shared" si="11"/>
        <v/>
      </c>
      <c r="U25" s="79" t="str">
        <f t="shared" si="16"/>
        <v/>
      </c>
      <c r="V25" s="79" t="str">
        <f t="shared" si="12"/>
        <v/>
      </c>
      <c r="W25" s="79" t="str">
        <f t="shared" si="13"/>
        <v/>
      </c>
      <c r="X25" s="87" t="b">
        <f t="shared" si="14"/>
        <v>0</v>
      </c>
      <c r="Y25" s="88" t="b">
        <f t="shared" si="15"/>
        <v>0</v>
      </c>
      <c r="Z25" s="38"/>
      <c r="AA25" s="38"/>
      <c r="AB25" s="88">
        <v>1.8</v>
      </c>
      <c r="AC25" s="88">
        <v>9</v>
      </c>
      <c r="AD25" s="88">
        <v>8.5</v>
      </c>
      <c r="AE25" s="37"/>
      <c r="AF25" s="88">
        <v>29</v>
      </c>
      <c r="AG25" s="88">
        <v>6.5</v>
      </c>
      <c r="AH25" s="88">
        <v>6.5</v>
      </c>
    </row>
    <row r="26" spans="1:34" s="52" customFormat="1" ht="12.75" customHeight="1" x14ac:dyDescent="0.2">
      <c r="A26" s="67"/>
      <c r="B26" s="68"/>
      <c r="C26" s="68"/>
      <c r="D26" s="69"/>
      <c r="E26" s="70"/>
      <c r="F26" s="70"/>
      <c r="G26" s="55" t="str">
        <f t="shared" si="0"/>
        <v/>
      </c>
      <c r="H26" s="55" t="str">
        <f t="shared" si="1"/>
        <v/>
      </c>
      <c r="I26" s="55" t="str">
        <f t="shared" si="2"/>
        <v/>
      </c>
      <c r="J26" s="72" t="str">
        <f t="shared" si="3"/>
        <v/>
      </c>
      <c r="K26" s="70"/>
      <c r="L26" s="70"/>
      <c r="M26" s="73" t="str">
        <f t="shared" si="4"/>
        <v/>
      </c>
      <c r="N26" s="74" t="str">
        <f t="shared" si="5"/>
        <v/>
      </c>
      <c r="O26" s="56" t="str">
        <f t="shared" si="6"/>
        <v/>
      </c>
      <c r="P26" s="56" t="str">
        <f t="shared" si="7"/>
        <v/>
      </c>
      <c r="Q26" s="56" t="str">
        <f t="shared" si="8"/>
        <v/>
      </c>
      <c r="R26" s="75" t="str">
        <f t="shared" si="9"/>
        <v/>
      </c>
      <c r="S26" s="76" t="str">
        <f t="shared" si="10"/>
        <v/>
      </c>
      <c r="T26" s="77" t="str">
        <f t="shared" si="11"/>
        <v/>
      </c>
      <c r="U26" s="79" t="str">
        <f t="shared" si="16"/>
        <v/>
      </c>
      <c r="V26" s="79" t="str">
        <f t="shared" si="12"/>
        <v/>
      </c>
      <c r="W26" s="79" t="str">
        <f t="shared" si="13"/>
        <v/>
      </c>
      <c r="X26" s="87" t="b">
        <f t="shared" si="14"/>
        <v>0</v>
      </c>
      <c r="Y26" s="88" t="b">
        <f t="shared" si="15"/>
        <v>0</v>
      </c>
      <c r="Z26" s="38"/>
      <c r="AA26" s="38"/>
      <c r="AB26" s="88">
        <v>1.9</v>
      </c>
      <c r="AC26" s="88">
        <v>9.5</v>
      </c>
      <c r="AD26" s="88">
        <v>9</v>
      </c>
      <c r="AE26" s="37"/>
      <c r="AF26" s="88">
        <v>30</v>
      </c>
      <c r="AG26" s="88">
        <v>6</v>
      </c>
      <c r="AH26" s="88">
        <v>6</v>
      </c>
    </row>
    <row r="27" spans="1:34" s="52" customFormat="1" ht="12.75" customHeight="1" x14ac:dyDescent="0.2">
      <c r="A27" s="67"/>
      <c r="B27" s="68"/>
      <c r="C27" s="68"/>
      <c r="D27" s="69"/>
      <c r="E27" s="70"/>
      <c r="F27" s="70"/>
      <c r="G27" s="55" t="str">
        <f t="shared" si="0"/>
        <v/>
      </c>
      <c r="H27" s="55" t="str">
        <f t="shared" si="1"/>
        <v/>
      </c>
      <c r="I27" s="55" t="str">
        <f t="shared" si="2"/>
        <v/>
      </c>
      <c r="J27" s="72" t="str">
        <f t="shared" si="3"/>
        <v/>
      </c>
      <c r="K27" s="70"/>
      <c r="L27" s="70"/>
      <c r="M27" s="73" t="str">
        <f t="shared" si="4"/>
        <v/>
      </c>
      <c r="N27" s="74" t="str">
        <f t="shared" si="5"/>
        <v/>
      </c>
      <c r="O27" s="56" t="str">
        <f t="shared" si="6"/>
        <v/>
      </c>
      <c r="P27" s="56" t="str">
        <f t="shared" si="7"/>
        <v/>
      </c>
      <c r="Q27" s="56" t="str">
        <f t="shared" si="8"/>
        <v/>
      </c>
      <c r="R27" s="75" t="str">
        <f t="shared" si="9"/>
        <v/>
      </c>
      <c r="S27" s="76" t="str">
        <f t="shared" si="10"/>
        <v/>
      </c>
      <c r="T27" s="77" t="str">
        <f t="shared" si="11"/>
        <v/>
      </c>
      <c r="U27" s="79" t="str">
        <f t="shared" si="16"/>
        <v/>
      </c>
      <c r="V27" s="79" t="str">
        <f t="shared" si="12"/>
        <v/>
      </c>
      <c r="W27" s="79" t="str">
        <f t="shared" si="13"/>
        <v/>
      </c>
      <c r="X27" s="87" t="b">
        <f t="shared" si="14"/>
        <v>0</v>
      </c>
      <c r="Y27" s="88" t="b">
        <f t="shared" si="15"/>
        <v>0</v>
      </c>
      <c r="Z27" s="38"/>
      <c r="AA27" s="38"/>
      <c r="AB27" s="88">
        <v>2</v>
      </c>
      <c r="AC27" s="88">
        <v>10</v>
      </c>
      <c r="AD27" s="88">
        <v>9.5</v>
      </c>
      <c r="AE27" s="37"/>
      <c r="AF27" s="88">
        <v>31</v>
      </c>
      <c r="AG27" s="88">
        <v>5.5</v>
      </c>
      <c r="AH27" s="88">
        <v>5.5</v>
      </c>
    </row>
    <row r="28" spans="1:34" s="52" customFormat="1" ht="12.75" customHeight="1" x14ac:dyDescent="0.2">
      <c r="A28" s="67"/>
      <c r="B28" s="68"/>
      <c r="C28" s="68"/>
      <c r="D28" s="69"/>
      <c r="E28" s="70"/>
      <c r="F28" s="70"/>
      <c r="G28" s="55" t="str">
        <f t="shared" si="0"/>
        <v/>
      </c>
      <c r="H28" s="55" t="str">
        <f t="shared" si="1"/>
        <v/>
      </c>
      <c r="I28" s="55" t="str">
        <f t="shared" si="2"/>
        <v/>
      </c>
      <c r="J28" s="72" t="str">
        <f t="shared" si="3"/>
        <v/>
      </c>
      <c r="K28" s="70"/>
      <c r="L28" s="70"/>
      <c r="M28" s="73" t="str">
        <f t="shared" si="4"/>
        <v/>
      </c>
      <c r="N28" s="74" t="str">
        <f t="shared" si="5"/>
        <v/>
      </c>
      <c r="O28" s="56" t="str">
        <f t="shared" si="6"/>
        <v/>
      </c>
      <c r="P28" s="56" t="str">
        <f t="shared" si="7"/>
        <v/>
      </c>
      <c r="Q28" s="56" t="str">
        <f t="shared" si="8"/>
        <v/>
      </c>
      <c r="R28" s="75" t="str">
        <f t="shared" si="9"/>
        <v/>
      </c>
      <c r="S28" s="76" t="str">
        <f t="shared" si="10"/>
        <v/>
      </c>
      <c r="T28" s="77" t="str">
        <f t="shared" si="11"/>
        <v/>
      </c>
      <c r="U28" s="79" t="str">
        <f t="shared" si="16"/>
        <v/>
      </c>
      <c r="V28" s="79" t="str">
        <f t="shared" si="12"/>
        <v/>
      </c>
      <c r="W28" s="79" t="str">
        <f t="shared" si="13"/>
        <v/>
      </c>
      <c r="X28" s="87" t="b">
        <f t="shared" si="14"/>
        <v>0</v>
      </c>
      <c r="Y28" s="88" t="b">
        <f t="shared" si="15"/>
        <v>0</v>
      </c>
      <c r="Z28" s="38"/>
      <c r="AA28" s="38"/>
      <c r="AB28" s="88">
        <v>2.1</v>
      </c>
      <c r="AC28" s="88">
        <v>10</v>
      </c>
      <c r="AD28" s="88">
        <v>9.5</v>
      </c>
      <c r="AE28" s="37"/>
      <c r="AF28" s="88">
        <v>32</v>
      </c>
      <c r="AG28" s="88">
        <v>5.5</v>
      </c>
      <c r="AH28" s="88">
        <v>5.5</v>
      </c>
    </row>
    <row r="29" spans="1:34" s="52" customFormat="1" ht="12.75" customHeight="1" x14ac:dyDescent="0.2">
      <c r="A29" s="67"/>
      <c r="B29" s="68"/>
      <c r="C29" s="68"/>
      <c r="D29" s="69"/>
      <c r="E29" s="70"/>
      <c r="F29" s="70"/>
      <c r="G29" s="55" t="str">
        <f t="shared" si="0"/>
        <v/>
      </c>
      <c r="H29" s="55" t="str">
        <f t="shared" si="1"/>
        <v/>
      </c>
      <c r="I29" s="55" t="str">
        <f t="shared" si="2"/>
        <v/>
      </c>
      <c r="J29" s="72" t="str">
        <f t="shared" si="3"/>
        <v/>
      </c>
      <c r="K29" s="70"/>
      <c r="L29" s="70"/>
      <c r="M29" s="73" t="str">
        <f t="shared" si="4"/>
        <v/>
      </c>
      <c r="N29" s="74" t="str">
        <f t="shared" si="5"/>
        <v/>
      </c>
      <c r="O29" s="56" t="str">
        <f t="shared" si="6"/>
        <v/>
      </c>
      <c r="P29" s="56" t="str">
        <f t="shared" si="7"/>
        <v/>
      </c>
      <c r="Q29" s="56" t="str">
        <f t="shared" si="8"/>
        <v/>
      </c>
      <c r="R29" s="75" t="str">
        <f t="shared" si="9"/>
        <v/>
      </c>
      <c r="S29" s="76" t="str">
        <f t="shared" si="10"/>
        <v/>
      </c>
      <c r="T29" s="77" t="str">
        <f t="shared" si="11"/>
        <v/>
      </c>
      <c r="U29" s="79" t="str">
        <f t="shared" si="16"/>
        <v/>
      </c>
      <c r="V29" s="79" t="str">
        <f t="shared" si="12"/>
        <v/>
      </c>
      <c r="W29" s="79" t="str">
        <f t="shared" si="13"/>
        <v/>
      </c>
      <c r="X29" s="87" t="b">
        <f t="shared" si="14"/>
        <v>0</v>
      </c>
      <c r="Y29" s="88" t="b">
        <f t="shared" si="15"/>
        <v>0</v>
      </c>
      <c r="Z29" s="38"/>
      <c r="AA29" s="38"/>
      <c r="AB29" s="88">
        <v>2.2000000000000002</v>
      </c>
      <c r="AC29" s="88">
        <v>10</v>
      </c>
      <c r="AD29" s="88">
        <v>10</v>
      </c>
      <c r="AE29" s="37"/>
      <c r="AF29" s="88">
        <v>33</v>
      </c>
      <c r="AG29" s="88">
        <v>5</v>
      </c>
      <c r="AH29" s="88">
        <v>5</v>
      </c>
    </row>
    <row r="30" spans="1:34" s="52" customFormat="1" ht="12.75" customHeight="1" x14ac:dyDescent="0.2">
      <c r="A30" s="67"/>
      <c r="B30" s="68"/>
      <c r="C30" s="68"/>
      <c r="D30" s="69"/>
      <c r="E30" s="70"/>
      <c r="F30" s="70"/>
      <c r="G30" s="55" t="str">
        <f t="shared" si="0"/>
        <v/>
      </c>
      <c r="H30" s="55" t="str">
        <f t="shared" si="1"/>
        <v/>
      </c>
      <c r="I30" s="55" t="str">
        <f t="shared" si="2"/>
        <v/>
      </c>
      <c r="J30" s="72" t="str">
        <f t="shared" si="3"/>
        <v/>
      </c>
      <c r="K30" s="70"/>
      <c r="L30" s="70"/>
      <c r="M30" s="73" t="str">
        <f t="shared" si="4"/>
        <v/>
      </c>
      <c r="N30" s="74" t="str">
        <f t="shared" si="5"/>
        <v/>
      </c>
      <c r="O30" s="56" t="str">
        <f t="shared" si="6"/>
        <v/>
      </c>
      <c r="P30" s="56" t="str">
        <f t="shared" si="7"/>
        <v/>
      </c>
      <c r="Q30" s="56" t="str">
        <f t="shared" si="8"/>
        <v/>
      </c>
      <c r="R30" s="75" t="str">
        <f t="shared" si="9"/>
        <v/>
      </c>
      <c r="S30" s="76" t="str">
        <f t="shared" si="10"/>
        <v/>
      </c>
      <c r="T30" s="77" t="str">
        <f t="shared" si="11"/>
        <v/>
      </c>
      <c r="U30" s="79" t="str">
        <f t="shared" si="16"/>
        <v/>
      </c>
      <c r="V30" s="79" t="str">
        <f t="shared" si="12"/>
        <v/>
      </c>
      <c r="W30" s="79" t="str">
        <f t="shared" si="13"/>
        <v/>
      </c>
      <c r="X30" s="87" t="b">
        <f t="shared" si="14"/>
        <v>0</v>
      </c>
      <c r="Y30" s="88" t="b">
        <f t="shared" si="15"/>
        <v>0</v>
      </c>
      <c r="Z30" s="38"/>
      <c r="AA30" s="38"/>
      <c r="AB30" s="88">
        <v>2.2999999999999998</v>
      </c>
      <c r="AC30" s="88">
        <v>10</v>
      </c>
      <c r="AD30" s="88">
        <v>10</v>
      </c>
      <c r="AE30" s="37"/>
      <c r="AF30" s="88">
        <v>34</v>
      </c>
      <c r="AG30" s="88">
        <v>4.5</v>
      </c>
      <c r="AH30" s="88">
        <v>4.5</v>
      </c>
    </row>
    <row r="31" spans="1:34" s="52" customFormat="1" ht="12.75" customHeight="1" x14ac:dyDescent="0.2">
      <c r="A31" s="67"/>
      <c r="B31" s="68"/>
      <c r="C31" s="68"/>
      <c r="D31" s="69"/>
      <c r="E31" s="70"/>
      <c r="F31" s="70"/>
      <c r="G31" s="55" t="str">
        <f t="shared" si="0"/>
        <v/>
      </c>
      <c r="H31" s="55" t="str">
        <f t="shared" si="1"/>
        <v/>
      </c>
      <c r="I31" s="55" t="str">
        <f t="shared" si="2"/>
        <v/>
      </c>
      <c r="J31" s="72" t="str">
        <f t="shared" si="3"/>
        <v/>
      </c>
      <c r="K31" s="70"/>
      <c r="L31" s="70"/>
      <c r="M31" s="73" t="str">
        <f t="shared" si="4"/>
        <v/>
      </c>
      <c r="N31" s="74" t="str">
        <f t="shared" si="5"/>
        <v/>
      </c>
      <c r="O31" s="56" t="str">
        <f t="shared" si="6"/>
        <v/>
      </c>
      <c r="P31" s="56" t="str">
        <f t="shared" si="7"/>
        <v/>
      </c>
      <c r="Q31" s="56" t="str">
        <f t="shared" si="8"/>
        <v/>
      </c>
      <c r="R31" s="75" t="str">
        <f t="shared" si="9"/>
        <v/>
      </c>
      <c r="S31" s="76" t="str">
        <f t="shared" si="10"/>
        <v/>
      </c>
      <c r="T31" s="77" t="str">
        <f t="shared" si="11"/>
        <v/>
      </c>
      <c r="U31" s="79" t="str">
        <f t="shared" si="16"/>
        <v/>
      </c>
      <c r="V31" s="79" t="str">
        <f t="shared" si="12"/>
        <v/>
      </c>
      <c r="W31" s="79" t="str">
        <f t="shared" si="13"/>
        <v/>
      </c>
      <c r="X31" s="87" t="b">
        <f t="shared" si="14"/>
        <v>0</v>
      </c>
      <c r="Y31" s="88" t="b">
        <f t="shared" si="15"/>
        <v>0</v>
      </c>
      <c r="Z31" s="38"/>
      <c r="AA31" s="38"/>
      <c r="AB31" s="88">
        <v>2.4</v>
      </c>
      <c r="AC31" s="88">
        <v>10</v>
      </c>
      <c r="AD31" s="88">
        <v>10</v>
      </c>
      <c r="AE31" s="37"/>
      <c r="AF31" s="88">
        <v>35</v>
      </c>
      <c r="AG31" s="88">
        <v>4</v>
      </c>
      <c r="AH31" s="88">
        <v>4</v>
      </c>
    </row>
    <row r="32" spans="1:34" s="52" customFormat="1" ht="12.75" customHeight="1" x14ac:dyDescent="0.2">
      <c r="A32" s="67"/>
      <c r="B32" s="90"/>
      <c r="C32" s="90"/>
      <c r="D32" s="69"/>
      <c r="E32" s="70"/>
      <c r="F32" s="70"/>
      <c r="G32" s="55" t="str">
        <f t="shared" si="0"/>
        <v/>
      </c>
      <c r="H32" s="55" t="str">
        <f t="shared" si="1"/>
        <v/>
      </c>
      <c r="I32" s="55" t="str">
        <f t="shared" si="2"/>
        <v/>
      </c>
      <c r="J32" s="72" t="str">
        <f t="shared" si="3"/>
        <v/>
      </c>
      <c r="K32" s="70"/>
      <c r="L32" s="70"/>
      <c r="M32" s="73" t="str">
        <f t="shared" si="4"/>
        <v/>
      </c>
      <c r="N32" s="74" t="str">
        <f t="shared" si="5"/>
        <v/>
      </c>
      <c r="O32" s="56" t="str">
        <f t="shared" si="6"/>
        <v/>
      </c>
      <c r="P32" s="56" t="str">
        <f t="shared" si="7"/>
        <v/>
      </c>
      <c r="Q32" s="56" t="str">
        <f t="shared" si="8"/>
        <v/>
      </c>
      <c r="R32" s="75" t="str">
        <f t="shared" si="9"/>
        <v/>
      </c>
      <c r="S32" s="76" t="str">
        <f t="shared" si="10"/>
        <v/>
      </c>
      <c r="T32" s="77" t="str">
        <f t="shared" si="11"/>
        <v/>
      </c>
      <c r="U32" s="79" t="str">
        <f t="shared" si="16"/>
        <v/>
      </c>
      <c r="V32" s="79" t="str">
        <f t="shared" si="12"/>
        <v/>
      </c>
      <c r="W32" s="79" t="str">
        <f t="shared" si="13"/>
        <v/>
      </c>
      <c r="X32" s="87" t="b">
        <f t="shared" si="14"/>
        <v>0</v>
      </c>
      <c r="Y32" s="88" t="b">
        <f t="shared" si="15"/>
        <v>0</v>
      </c>
      <c r="Z32" s="38"/>
      <c r="AA32" s="38"/>
      <c r="AB32" s="88">
        <v>2.5</v>
      </c>
      <c r="AC32" s="88">
        <v>10</v>
      </c>
      <c r="AD32" s="88">
        <v>10</v>
      </c>
      <c r="AE32" s="37"/>
      <c r="AF32" s="88">
        <v>36</v>
      </c>
      <c r="AG32" s="88">
        <v>3.5</v>
      </c>
      <c r="AH32" s="88">
        <v>3.5</v>
      </c>
    </row>
    <row r="33" spans="1:34" s="52" customFormat="1" ht="12.75" customHeight="1" x14ac:dyDescent="0.2">
      <c r="A33" s="67"/>
      <c r="B33" s="91"/>
      <c r="C33" s="91"/>
      <c r="D33" s="69"/>
      <c r="E33" s="70"/>
      <c r="F33" s="70"/>
      <c r="G33" s="55" t="str">
        <f t="shared" si="0"/>
        <v/>
      </c>
      <c r="H33" s="55" t="str">
        <f t="shared" si="1"/>
        <v/>
      </c>
      <c r="I33" s="55" t="str">
        <f t="shared" si="2"/>
        <v/>
      </c>
      <c r="J33" s="72" t="str">
        <f t="shared" si="3"/>
        <v/>
      </c>
      <c r="K33" s="70"/>
      <c r="L33" s="70"/>
      <c r="M33" s="73" t="str">
        <f t="shared" si="4"/>
        <v/>
      </c>
      <c r="N33" s="74" t="str">
        <f t="shared" si="5"/>
        <v/>
      </c>
      <c r="O33" s="56" t="str">
        <f t="shared" si="6"/>
        <v/>
      </c>
      <c r="P33" s="56" t="str">
        <f t="shared" si="7"/>
        <v/>
      </c>
      <c r="Q33" s="56" t="str">
        <f t="shared" si="8"/>
        <v/>
      </c>
      <c r="R33" s="75" t="str">
        <f t="shared" si="9"/>
        <v/>
      </c>
      <c r="S33" s="76" t="str">
        <f t="shared" si="10"/>
        <v/>
      </c>
      <c r="T33" s="77" t="str">
        <f t="shared" si="11"/>
        <v/>
      </c>
      <c r="U33" s="79" t="str">
        <f t="shared" si="16"/>
        <v/>
      </c>
      <c r="V33" s="79" t="str">
        <f t="shared" si="12"/>
        <v/>
      </c>
      <c r="W33" s="79" t="str">
        <f t="shared" si="13"/>
        <v/>
      </c>
      <c r="X33" s="87" t="b">
        <f t="shared" si="14"/>
        <v>0</v>
      </c>
      <c r="Y33" s="88" t="b">
        <f t="shared" si="15"/>
        <v>0</v>
      </c>
      <c r="Z33" s="38"/>
      <c r="AA33" s="38"/>
      <c r="AB33" s="88">
        <v>2.6</v>
      </c>
      <c r="AC33" s="88">
        <v>10</v>
      </c>
      <c r="AD33" s="88">
        <v>10</v>
      </c>
      <c r="AE33" s="37"/>
      <c r="AF33" s="88">
        <v>37</v>
      </c>
      <c r="AG33" s="88">
        <v>3</v>
      </c>
      <c r="AH33" s="88">
        <v>3</v>
      </c>
    </row>
    <row r="34" spans="1:34" s="52" customFormat="1" ht="12.75" customHeight="1" x14ac:dyDescent="0.2">
      <c r="A34" s="67"/>
      <c r="B34" s="91"/>
      <c r="C34" s="91"/>
      <c r="D34" s="69"/>
      <c r="E34" s="70"/>
      <c r="F34" s="70"/>
      <c r="G34" s="55" t="str">
        <f t="shared" si="0"/>
        <v/>
      </c>
      <c r="H34" s="55" t="str">
        <f t="shared" si="1"/>
        <v/>
      </c>
      <c r="I34" s="55" t="str">
        <f t="shared" si="2"/>
        <v/>
      </c>
      <c r="J34" s="72" t="str">
        <f t="shared" si="3"/>
        <v/>
      </c>
      <c r="K34" s="70"/>
      <c r="L34" s="70"/>
      <c r="M34" s="73" t="str">
        <f t="shared" si="4"/>
        <v/>
      </c>
      <c r="N34" s="74" t="str">
        <f t="shared" si="5"/>
        <v/>
      </c>
      <c r="O34" s="56" t="str">
        <f t="shared" si="6"/>
        <v/>
      </c>
      <c r="P34" s="56" t="str">
        <f t="shared" si="7"/>
        <v/>
      </c>
      <c r="Q34" s="56" t="str">
        <f t="shared" si="8"/>
        <v/>
      </c>
      <c r="R34" s="75" t="str">
        <f t="shared" si="9"/>
        <v/>
      </c>
      <c r="S34" s="76" t="str">
        <f t="shared" si="10"/>
        <v/>
      </c>
      <c r="T34" s="77" t="str">
        <f t="shared" si="11"/>
        <v/>
      </c>
      <c r="U34" s="79" t="str">
        <f t="shared" si="16"/>
        <v/>
      </c>
      <c r="V34" s="79" t="str">
        <f t="shared" si="12"/>
        <v/>
      </c>
      <c r="W34" s="79" t="str">
        <f t="shared" si="13"/>
        <v/>
      </c>
      <c r="X34" s="87" t="b">
        <f t="shared" si="14"/>
        <v>0</v>
      </c>
      <c r="Y34" s="88" t="b">
        <f t="shared" si="15"/>
        <v>0</v>
      </c>
      <c r="Z34" s="38"/>
      <c r="AA34" s="38"/>
      <c r="AB34" s="88">
        <v>2.7</v>
      </c>
      <c r="AC34" s="88">
        <v>10</v>
      </c>
      <c r="AD34" s="88">
        <v>10</v>
      </c>
      <c r="AE34" s="37"/>
      <c r="AF34" s="88">
        <v>38</v>
      </c>
      <c r="AG34" s="88">
        <v>2.5</v>
      </c>
      <c r="AH34" s="88">
        <v>2.5</v>
      </c>
    </row>
    <row r="35" spans="1:34" s="52" customFormat="1" ht="12.75" customHeight="1" x14ac:dyDescent="0.2">
      <c r="A35" s="67"/>
      <c r="B35" s="92"/>
      <c r="C35" s="92"/>
      <c r="D35" s="69"/>
      <c r="E35" s="70"/>
      <c r="F35" s="70"/>
      <c r="G35" s="55" t="str">
        <f t="shared" si="0"/>
        <v/>
      </c>
      <c r="H35" s="55" t="str">
        <f t="shared" si="1"/>
        <v/>
      </c>
      <c r="I35" s="55" t="str">
        <f t="shared" si="2"/>
        <v/>
      </c>
      <c r="J35" s="72" t="str">
        <f t="shared" si="3"/>
        <v/>
      </c>
      <c r="K35" s="70"/>
      <c r="L35" s="70"/>
      <c r="M35" s="73" t="str">
        <f t="shared" si="4"/>
        <v/>
      </c>
      <c r="N35" s="74" t="str">
        <f t="shared" si="5"/>
        <v/>
      </c>
      <c r="O35" s="56" t="str">
        <f t="shared" si="6"/>
        <v/>
      </c>
      <c r="P35" s="56" t="str">
        <f t="shared" si="7"/>
        <v/>
      </c>
      <c r="Q35" s="56" t="str">
        <f t="shared" si="8"/>
        <v/>
      </c>
      <c r="R35" s="75" t="str">
        <f t="shared" si="9"/>
        <v/>
      </c>
      <c r="S35" s="76" t="str">
        <f t="shared" si="10"/>
        <v/>
      </c>
      <c r="T35" s="77" t="str">
        <f t="shared" si="11"/>
        <v/>
      </c>
      <c r="U35" s="79" t="str">
        <f t="shared" si="16"/>
        <v/>
      </c>
      <c r="V35" s="79" t="str">
        <f t="shared" si="12"/>
        <v/>
      </c>
      <c r="W35" s="79" t="str">
        <f t="shared" si="13"/>
        <v/>
      </c>
      <c r="X35" s="87" t="b">
        <f t="shared" si="14"/>
        <v>0</v>
      </c>
      <c r="Y35" s="88" t="b">
        <f t="shared" si="15"/>
        <v>0</v>
      </c>
      <c r="Z35" s="38"/>
      <c r="AA35" s="38"/>
      <c r="AB35" s="88">
        <v>2.8</v>
      </c>
      <c r="AC35" s="88">
        <v>10</v>
      </c>
      <c r="AD35" s="88">
        <v>10</v>
      </c>
      <c r="AE35" s="37"/>
      <c r="AF35" s="88">
        <v>39</v>
      </c>
      <c r="AG35" s="88">
        <v>2.5</v>
      </c>
      <c r="AH35" s="88">
        <v>2.5</v>
      </c>
    </row>
    <row r="36" spans="1:34" s="52" customFormat="1" ht="12.75" customHeight="1" x14ac:dyDescent="0.2">
      <c r="A36" s="67"/>
      <c r="B36" s="92"/>
      <c r="C36" s="92"/>
      <c r="D36" s="69"/>
      <c r="E36" s="70"/>
      <c r="F36" s="70"/>
      <c r="G36" s="55" t="str">
        <f t="shared" si="0"/>
        <v/>
      </c>
      <c r="H36" s="55" t="str">
        <f t="shared" si="1"/>
        <v/>
      </c>
      <c r="I36" s="55" t="str">
        <f t="shared" si="2"/>
        <v/>
      </c>
      <c r="J36" s="72" t="str">
        <f t="shared" si="3"/>
        <v/>
      </c>
      <c r="K36" s="70"/>
      <c r="L36" s="70"/>
      <c r="M36" s="73" t="str">
        <f t="shared" si="4"/>
        <v/>
      </c>
      <c r="N36" s="74" t="str">
        <f t="shared" si="5"/>
        <v/>
      </c>
      <c r="O36" s="56" t="str">
        <f t="shared" si="6"/>
        <v/>
      </c>
      <c r="P36" s="56" t="str">
        <f t="shared" si="7"/>
        <v/>
      </c>
      <c r="Q36" s="56" t="str">
        <f t="shared" si="8"/>
        <v/>
      </c>
      <c r="R36" s="75" t="str">
        <f t="shared" si="9"/>
        <v/>
      </c>
      <c r="S36" s="76" t="str">
        <f t="shared" si="10"/>
        <v/>
      </c>
      <c r="T36" s="77" t="str">
        <f t="shared" si="11"/>
        <v/>
      </c>
      <c r="U36" s="79" t="str">
        <f t="shared" si="16"/>
        <v/>
      </c>
      <c r="V36" s="79" t="str">
        <f t="shared" si="12"/>
        <v/>
      </c>
      <c r="W36" s="79" t="str">
        <f t="shared" si="13"/>
        <v/>
      </c>
      <c r="X36" s="87" t="b">
        <f t="shared" si="14"/>
        <v>0</v>
      </c>
      <c r="Y36" s="88" t="b">
        <f t="shared" si="15"/>
        <v>0</v>
      </c>
      <c r="Z36" s="38"/>
      <c r="AA36" s="38"/>
      <c r="AB36" s="81"/>
      <c r="AC36" s="81"/>
      <c r="AD36" s="81"/>
      <c r="AE36" s="37"/>
      <c r="AF36" s="81"/>
      <c r="AG36" s="81"/>
      <c r="AH36" s="81"/>
    </row>
    <row r="37" spans="1:34" s="52" customFormat="1" ht="12.75" customHeight="1" x14ac:dyDescent="0.2">
      <c r="A37" s="67"/>
      <c r="B37" s="92"/>
      <c r="C37" s="92"/>
      <c r="D37" s="69"/>
      <c r="E37" s="70"/>
      <c r="F37" s="70"/>
      <c r="G37" s="55" t="str">
        <f t="shared" si="0"/>
        <v/>
      </c>
      <c r="H37" s="55" t="str">
        <f t="shared" si="1"/>
        <v/>
      </c>
      <c r="I37" s="55" t="str">
        <f t="shared" si="2"/>
        <v/>
      </c>
      <c r="J37" s="72" t="str">
        <f t="shared" si="3"/>
        <v/>
      </c>
      <c r="K37" s="70"/>
      <c r="L37" s="70"/>
      <c r="M37" s="73" t="str">
        <f t="shared" si="4"/>
        <v/>
      </c>
      <c r="N37" s="74" t="str">
        <f t="shared" si="5"/>
        <v/>
      </c>
      <c r="O37" s="56" t="str">
        <f t="shared" si="6"/>
        <v/>
      </c>
      <c r="P37" s="56" t="str">
        <f t="shared" si="7"/>
        <v/>
      </c>
      <c r="Q37" s="56" t="str">
        <f t="shared" si="8"/>
        <v/>
      </c>
      <c r="R37" s="75" t="str">
        <f t="shared" si="9"/>
        <v/>
      </c>
      <c r="S37" s="76" t="str">
        <f t="shared" si="10"/>
        <v/>
      </c>
      <c r="T37" s="77" t="str">
        <f t="shared" si="11"/>
        <v/>
      </c>
      <c r="U37" s="79" t="str">
        <f t="shared" si="16"/>
        <v/>
      </c>
      <c r="V37" s="79" t="str">
        <f t="shared" si="12"/>
        <v/>
      </c>
      <c r="W37" s="79" t="str">
        <f t="shared" si="13"/>
        <v/>
      </c>
      <c r="X37" s="87" t="b">
        <f t="shared" si="14"/>
        <v>0</v>
      </c>
      <c r="Y37" s="88" t="b">
        <f t="shared" si="15"/>
        <v>0</v>
      </c>
      <c r="Z37" s="38"/>
      <c r="AA37" s="38"/>
      <c r="AB37" s="81"/>
      <c r="AC37" s="81"/>
      <c r="AD37" s="81"/>
      <c r="AE37" s="37"/>
      <c r="AF37" s="81"/>
      <c r="AG37" s="81"/>
      <c r="AH37" s="81"/>
    </row>
    <row r="38" spans="1:34" s="52" customFormat="1" ht="12.75" customHeight="1" x14ac:dyDescent="0.2">
      <c r="A38" s="67"/>
      <c r="B38" s="92"/>
      <c r="C38" s="92"/>
      <c r="D38" s="69"/>
      <c r="E38" s="70"/>
      <c r="F38" s="70"/>
      <c r="G38" s="55" t="str">
        <f t="shared" si="0"/>
        <v/>
      </c>
      <c r="H38" s="55" t="str">
        <f t="shared" si="1"/>
        <v/>
      </c>
      <c r="I38" s="55" t="str">
        <f t="shared" si="2"/>
        <v/>
      </c>
      <c r="J38" s="72" t="str">
        <f t="shared" si="3"/>
        <v/>
      </c>
      <c r="K38" s="70"/>
      <c r="L38" s="70"/>
      <c r="M38" s="73" t="str">
        <f t="shared" si="4"/>
        <v/>
      </c>
      <c r="N38" s="74" t="str">
        <f t="shared" si="5"/>
        <v/>
      </c>
      <c r="O38" s="56" t="str">
        <f t="shared" si="6"/>
        <v/>
      </c>
      <c r="P38" s="56" t="str">
        <f t="shared" si="7"/>
        <v/>
      </c>
      <c r="Q38" s="56" t="str">
        <f t="shared" si="8"/>
        <v/>
      </c>
      <c r="R38" s="75" t="str">
        <f t="shared" si="9"/>
        <v/>
      </c>
      <c r="S38" s="76" t="str">
        <f t="shared" si="10"/>
        <v/>
      </c>
      <c r="T38" s="77" t="str">
        <f t="shared" si="11"/>
        <v/>
      </c>
      <c r="U38" s="79" t="str">
        <f t="shared" si="16"/>
        <v/>
      </c>
      <c r="V38" s="79" t="str">
        <f t="shared" si="12"/>
        <v/>
      </c>
      <c r="W38" s="79" t="str">
        <f t="shared" si="13"/>
        <v/>
      </c>
      <c r="X38" s="87" t="b">
        <f t="shared" si="14"/>
        <v>0</v>
      </c>
      <c r="Y38" s="88" t="b">
        <f t="shared" si="15"/>
        <v>0</v>
      </c>
      <c r="Z38" s="38"/>
      <c r="AA38" s="38"/>
      <c r="AB38" s="81"/>
      <c r="AC38" s="81"/>
      <c r="AD38" s="81"/>
      <c r="AE38" s="37"/>
      <c r="AF38" s="81"/>
      <c r="AG38" s="81"/>
      <c r="AH38" s="81"/>
    </row>
  </sheetData>
  <mergeCells count="7">
    <mergeCell ref="E3:I4"/>
    <mergeCell ref="R1:T4"/>
    <mergeCell ref="O3:Q4"/>
    <mergeCell ref="J1:J4"/>
    <mergeCell ref="K3:L4"/>
    <mergeCell ref="O1:O2"/>
    <mergeCell ref="K1:L2"/>
  </mergeCells>
  <conditionalFormatting sqref="J6:J38">
    <cfRule type="containsText" dxfId="12" priority="1" stopIfTrue="1" operator="containsText" text="Freq">
      <formula>NOT(ISERROR(FIND(UPPER("Freq"),UPPER(J6))))</formula>
      <formula>"Freq"</formula>
    </cfRule>
    <cfRule type="containsText" dxfId="11" priority="2" stopIfTrue="1" operator="containsText" text="Ampl">
      <formula>NOT(ISERROR(FIND(UPPER("Ampl"),UPPER(J6))))</formula>
      <formula>"Ampl"</formula>
    </cfRule>
  </conditionalFormatting>
  <conditionalFormatting sqref="R6:R38">
    <cfRule type="containsText" dxfId="10" priority="3" stopIfTrue="1" operator="containsText" text="Record G">
      <formula>NOT(ISERROR(FIND(UPPER("Record G"),UPPER(R6))))</formula>
      <formula>"Record G"</formula>
    </cfRule>
    <cfRule type="containsText" dxfId="9" priority="3" stopIfTrue="1" operator="containsText" text="Record F">
      <formula>NOT(ISERROR(FIND(UPPER("Record F"),UPPER(R6))))</formula>
      <formula>"Record F"</formula>
    </cfRule>
  </conditionalFormatting>
  <conditionalFormatting sqref="S6:S38">
    <cfRule type="cellIs" dxfId="8" priority="4" stopIfTrue="1" operator="lessThan">
      <formula>10</formula>
    </cfRule>
  </conditionalFormatting>
  <conditionalFormatting sqref="U6:U38">
    <cfRule type="containsText" dxfId="7" priority="5" stopIfTrue="1" operator="containsText" text="presque">
      <formula>NOT(ISERROR(FIND(UPPER("presque"),UPPER(U6))))</formula>
      <formula>"presque"</formula>
    </cfRule>
    <cfRule type="containsText" dxfId="6" priority="5" stopIfTrue="1" operator="containsText" text="non">
      <formula>NOT(ISERROR(FIND(UPPER("non"),UPPER(U6))))</formula>
      <formula>"non"</formula>
    </cfRule>
    <cfRule type="containsText" dxfId="5" priority="5" stopIfTrue="1" operator="containsText" text="atteinte">
      <formula>NOT(ISERROR(FIND(UPPER("atteinte"),UPPER(U6))))</formula>
      <formula>"atteinte"</formula>
    </cfRule>
    <cfRule type="containsText" dxfId="4" priority="5" stopIfTrue="1" operator="containsText" text="au delà">
      <formula>NOT(ISERROR(FIND(UPPER("au delà"),UPPER(U6))))</formula>
      <formula>"au delà"</formula>
    </cfRule>
  </conditionalFormatting>
  <conditionalFormatting sqref="V6:W38">
    <cfRule type="containsText" dxfId="3" priority="6" stopIfTrue="1" operator="containsText" text="non">
      <formula>NOT(ISERROR(FIND(UPPER("non"),UPPER(V6))))</formula>
      <formula>"non"</formula>
    </cfRule>
    <cfRule type="containsText" dxfId="2" priority="6" stopIfTrue="1" operator="containsText" text="presque">
      <formula>NOT(ISERROR(FIND(UPPER("presque"),UPPER(V6))))</formula>
      <formula>"presque"</formula>
    </cfRule>
    <cfRule type="containsText" dxfId="1" priority="6" stopIfTrue="1" operator="containsText" text="au delà">
      <formula>NOT(ISERROR(FIND(UPPER("au delà"),UPPER(V6))))</formula>
      <formula>"au delà"</formula>
    </cfRule>
    <cfRule type="containsText" dxfId="0" priority="6" stopIfTrue="1" operator="containsText" text="atteinte">
      <formula>NOT(ISERROR(FIND(UPPER("atteinte"),UPPER(V6))))</formula>
      <formula>"atteinte"</formula>
    </cfRule>
  </conditionalFormatting>
  <pageMargins left="0.7" right="0.7" top="0.75" bottom="0.75" header="0.3" footer="0.3"/>
  <pageSetup orientation="portrait"/>
  <headerFooter>
    <oddFooter>&amp;C&amp;"Helvetica,Regular"&amp;12&amp;K000000&amp;P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NATATION DE VITESSE</vt:lpstr>
      <vt:lpstr>Tableur auto MODELE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Cyril</cp:lastModifiedBy>
  <dcterms:modified xsi:type="dcterms:W3CDTF">2017-09-19T09:59:39Z</dcterms:modified>
</cp:coreProperties>
</file>