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bookViews>
    <workbookView xWindow="-12" yWindow="-12" windowWidth="11532" windowHeight="9168"/>
  </bookViews>
  <sheets>
    <sheet name="AIDE" sheetId="45" r:id="rId1"/>
    <sheet name="Accueil" sheetId="1" r:id="rId2"/>
    <sheet name="Textes" sheetId="23" r:id="rId3"/>
    <sheet name="Groupe1" sheetId="3" r:id="rId4"/>
    <sheet name="Groupe2" sheetId="33" r:id="rId5"/>
    <sheet name="Groupe3" sheetId="34" r:id="rId6"/>
    <sheet name="Groupe4" sheetId="35" r:id="rId7"/>
    <sheet name="Groupe5" sheetId="36" r:id="rId8"/>
    <sheet name="Groupe6" sheetId="37" r:id="rId9"/>
    <sheet name="Groupe7" sheetId="38" r:id="rId10"/>
    <sheet name="Groupe8" sheetId="39" r:id="rId11"/>
    <sheet name="Groupe9" sheetId="40" r:id="rId12"/>
    <sheet name="Groupe10" sheetId="41" r:id="rId13"/>
    <sheet name="Stats" sheetId="43" r:id="rId14"/>
    <sheet name="Adapte" sheetId="44" r:id="rId15"/>
    <sheet name="Moteur" sheetId="2" r:id="rId16"/>
    <sheet name="EtabAin" sheetId="11" r:id="rId17"/>
    <sheet name="EtabLoire" sheetId="12" r:id="rId18"/>
    <sheet name="EtabRhone" sheetId="13" r:id="rId19"/>
  </sheets>
  <definedNames>
    <definedName name="AFLP">Moteur!$J$30:$J$33</definedName>
    <definedName name="bareme_Comp">Textes!$C$16:$E$27</definedName>
    <definedName name="Bareme_Coversion">Textes!$H$16:$J$32</definedName>
    <definedName name="CA">Moteur!$E$3:$E$11</definedName>
    <definedName name="CA1_">Moteur!$G$2:$G$25</definedName>
    <definedName name="Ca1_Ad">Adapte!$B$3:$B$7</definedName>
    <definedName name="CA2_">Moteur!$H$2:$H$17</definedName>
    <definedName name="CA2_Ad">Adapte!$C$3:$C$7</definedName>
    <definedName name="CA3_">Moteur!$I$2:$I$12</definedName>
    <definedName name="Ca3_Ad">Adapte!$D$3:$D$7</definedName>
    <definedName name="CA4_">Moteur!$J$2:$J$27</definedName>
    <definedName name="CA4_Ad">Adapte!$E$3:$E$7</definedName>
    <definedName name="CA5_">Moteur!$K$2:$K$11</definedName>
    <definedName name="CA5_Ad">Adapte!$F$3:$F$7</definedName>
    <definedName name="Cfa_Mfr_Agri_Ain">EtabAin!$F$4:$F$12</definedName>
    <definedName name="Cfa_Mfr_Agri_Loire">EtabLoire!$F$4:$F$20</definedName>
    <definedName name="Cfa_Mfr_Agri_Rhône">EtabRhone!$F$4:$F$30</definedName>
    <definedName name="Choix_1Note">Moteur!$D$14:$D$15</definedName>
    <definedName name="Conv_Deg_Cptc">Textes!$B$16:$E$27</definedName>
    <definedName name="Conv_Note_sur_4">Textes!$G$16:$J$32</definedName>
    <definedName name="degré_cptc">Textes!$B$16:$B$27</definedName>
    <definedName name="LP_Pr_Ain">EtabAin!$E$4:$E$7</definedName>
    <definedName name="LP_Pr_Loire">EtabLoire!$E$4:$E$17</definedName>
    <definedName name="LP_Pr_Rhône">EtabRhone!$E$4:$E$21</definedName>
    <definedName name="LP_Pu_Ain">EtabAin!$C$4:$C$9</definedName>
    <definedName name="LP_Pu_Loire">EtabLoire!$C$4:$C$19</definedName>
    <definedName name="LP_Pu_Rhône">EtabRhone!$C$4:$C$28</definedName>
    <definedName name="Lyc_LPO_Pr_Ain">EtabAin!$D$4:$D$9</definedName>
    <definedName name="Lyc_LPO_Pr_Loire">EtabLoire!$D$4:$D$17</definedName>
    <definedName name="Lyc_LPO_Pr_Rhône">EtabRhone!$D$4:$D$41</definedName>
    <definedName name="Lyc_LPO_Pu_Ain">EtabAin!$B$4:$B$17</definedName>
    <definedName name="Lyc_LPO_Pu_Loire">EtabLoire!$B$4:$B$23</definedName>
    <definedName name="Lyc_LPO_Pu_Rhône">EtabRhone!$B$4:$B$43</definedName>
    <definedName name="Max_1">LEFT(RIGHT(!$E1,3),1)*1</definedName>
    <definedName name="Max_1b">LEFT(RIGHT(!$M1,3),1)*1</definedName>
    <definedName name="Max_1C">LEFT(RIGHT(!$U1,3),1)*1</definedName>
    <definedName name="Max_2">RIGHT(!$E1,1)*1</definedName>
    <definedName name="Max_2b">RIGHT(!$M1,1)*1</definedName>
    <definedName name="Max_2C">RIGHT(!$U1,1)*1</definedName>
    <definedName name="N_Saisie">IF(Type_Saisie="Directe",1, IF(Type_Saisie="Degré: 1- à 4+  =&gt; Conv.",2,3))</definedName>
    <definedName name="Note_sur_4">Textes!$G$16:$G$32</definedName>
    <definedName name="Répartition">Moteur!$M$3:$M$7</definedName>
    <definedName name="Répartition_2_6">Moteur!$B$27:$B$33</definedName>
    <definedName name="Répartition_4_4">Moteur!$C$27:$C$41</definedName>
    <definedName name="Répartition_6_2">Moteur!$D$27:$D$49</definedName>
    <definedName name="repartitionPTS">Moteur!$B$26:$D$26</definedName>
    <definedName name="Session">Moteur!$B$3:$B$9</definedName>
    <definedName name="Sexe">Moteur!$O$3:$O$4</definedName>
    <definedName name="Type">Moteur!$M$11:$M$25</definedName>
    <definedName name="Type_Saisie">Accueil!$K$6</definedName>
    <definedName name="ventilation">Moteur!$N$3:$N$5</definedName>
    <definedName name="Ventilation_2_6">Tableau2[Ventilation_6_2]</definedName>
    <definedName name="Ventilation_4_4">Moteur!$G$27:$G$41</definedName>
    <definedName name="Ventilation_6_2">Moteur!$F$27:$F$33</definedName>
  </definedNames>
  <calcPr calcId="125725"/>
</workbook>
</file>

<file path=xl/calcChain.xml><?xml version="1.0" encoding="utf-8"?>
<calcChain xmlns="http://schemas.openxmlformats.org/spreadsheetml/2006/main">
  <c r="W51" i="34"/>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35"/>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36"/>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37"/>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38"/>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39"/>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40"/>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41"/>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33"/>
  <c r="W50"/>
  <c r="W49"/>
  <c r="W48"/>
  <c r="W47"/>
  <c r="W46"/>
  <c r="W45"/>
  <c r="W44"/>
  <c r="W43"/>
  <c r="W42"/>
  <c r="W41"/>
  <c r="W40"/>
  <c r="W39"/>
  <c r="W38"/>
  <c r="W37"/>
  <c r="W36"/>
  <c r="W35"/>
  <c r="W34"/>
  <c r="W33"/>
  <c r="W32"/>
  <c r="W31"/>
  <c r="W30"/>
  <c r="W29"/>
  <c r="W28"/>
  <c r="W27"/>
  <c r="W26"/>
  <c r="W25"/>
  <c r="W24"/>
  <c r="W23"/>
  <c r="W22"/>
  <c r="W21"/>
  <c r="W20"/>
  <c r="W19"/>
  <c r="W18"/>
  <c r="W17"/>
  <c r="W16"/>
  <c r="W15"/>
  <c r="W14"/>
  <c r="W13"/>
  <c r="W12"/>
  <c r="W51" i="3"/>
  <c r="W50"/>
  <c r="W49"/>
  <c r="W48"/>
  <c r="W47"/>
  <c r="W46"/>
  <c r="W45"/>
  <c r="W44"/>
  <c r="W43"/>
  <c r="W42"/>
  <c r="W41"/>
  <c r="W40"/>
  <c r="W39"/>
  <c r="W38"/>
  <c r="W37"/>
  <c r="W36"/>
  <c r="W35"/>
  <c r="W34"/>
  <c r="W33"/>
  <c r="W32"/>
  <c r="W31"/>
  <c r="W30"/>
  <c r="W29"/>
  <c r="W28"/>
  <c r="W27"/>
  <c r="W26"/>
  <c r="W25"/>
  <c r="W24"/>
  <c r="W23"/>
  <c r="W22"/>
  <c r="W21"/>
  <c r="W20"/>
  <c r="W19"/>
  <c r="W18"/>
  <c r="W17"/>
  <c r="W16"/>
  <c r="W15"/>
  <c r="W14"/>
  <c r="W13"/>
  <c r="J12"/>
  <c r="S21"/>
  <c r="R21"/>
  <c r="S20"/>
  <c r="R20"/>
  <c r="S19"/>
  <c r="R19"/>
  <c r="S18"/>
  <c r="R18"/>
  <c r="S17"/>
  <c r="R17"/>
  <c r="S16"/>
  <c r="R16"/>
  <c r="S15"/>
  <c r="R15"/>
  <c r="S14"/>
  <c r="R14"/>
  <c r="S13"/>
  <c r="R13"/>
  <c r="S12"/>
  <c r="R12"/>
  <c r="T12" l="1"/>
  <c r="J15" l="1"/>
  <c r="J16"/>
  <c r="J17"/>
  <c r="J18"/>
  <c r="J19"/>
  <c r="J20"/>
  <c r="J21"/>
  <c r="J22"/>
  <c r="J23"/>
  <c r="J24"/>
  <c r="J25"/>
  <c r="J26"/>
  <c r="J27"/>
  <c r="J28"/>
  <c r="J29"/>
  <c r="J30"/>
  <c r="J31"/>
  <c r="J32"/>
  <c r="J33"/>
  <c r="J34"/>
  <c r="J35"/>
  <c r="J36"/>
  <c r="J37"/>
  <c r="J38"/>
  <c r="J39"/>
  <c r="J40"/>
  <c r="J41"/>
  <c r="J42"/>
  <c r="J43"/>
  <c r="J44"/>
  <c r="J45"/>
  <c r="J46"/>
  <c r="J47"/>
  <c r="J48"/>
  <c r="J49"/>
  <c r="J50"/>
  <c r="J51"/>
  <c r="D4" i="23"/>
  <c r="L54" i="34"/>
  <c r="L53"/>
  <c r="L54" i="35"/>
  <c r="L53"/>
  <c r="L54" i="36"/>
  <c r="L53"/>
  <c r="L54" i="37"/>
  <c r="L53"/>
  <c r="L54" i="38"/>
  <c r="L53"/>
  <c r="L54" i="39"/>
  <c r="L53"/>
  <c r="L54" i="40"/>
  <c r="L53"/>
  <c r="L54" i="41"/>
  <c r="L53"/>
  <c r="L54" i="33"/>
  <c r="L53"/>
  <c r="S51" i="3"/>
  <c r="R51"/>
  <c r="S50"/>
  <c r="R50"/>
  <c r="S49"/>
  <c r="R49"/>
  <c r="S48"/>
  <c r="R48"/>
  <c r="S47"/>
  <c r="R47"/>
  <c r="S46"/>
  <c r="R46"/>
  <c r="S45"/>
  <c r="R45"/>
  <c r="S44"/>
  <c r="R44"/>
  <c r="S43"/>
  <c r="R43"/>
  <c r="S42"/>
  <c r="R42"/>
  <c r="S41"/>
  <c r="R41"/>
  <c r="S40"/>
  <c r="R40"/>
  <c r="S39"/>
  <c r="R39"/>
  <c r="S38"/>
  <c r="R38"/>
  <c r="S37"/>
  <c r="R37"/>
  <c r="S36"/>
  <c r="R36"/>
  <c r="S35"/>
  <c r="R35"/>
  <c r="S34"/>
  <c r="R34"/>
  <c r="S33"/>
  <c r="R33"/>
  <c r="S32"/>
  <c r="R32"/>
  <c r="S31"/>
  <c r="R31"/>
  <c r="S30"/>
  <c r="R30"/>
  <c r="S29"/>
  <c r="R29"/>
  <c r="S28"/>
  <c r="R28"/>
  <c r="S27"/>
  <c r="R27"/>
  <c r="S26"/>
  <c r="R26"/>
  <c r="S25"/>
  <c r="R25"/>
  <c r="S24"/>
  <c r="R24"/>
  <c r="S23"/>
  <c r="R23"/>
  <c r="S22"/>
  <c r="R22"/>
  <c r="K51"/>
  <c r="K50"/>
  <c r="K49"/>
  <c r="K48"/>
  <c r="K47"/>
  <c r="K46"/>
  <c r="K45"/>
  <c r="K44"/>
  <c r="K43"/>
  <c r="K42"/>
  <c r="K41"/>
  <c r="K40"/>
  <c r="K39"/>
  <c r="K38"/>
  <c r="K37"/>
  <c r="K36"/>
  <c r="K35"/>
  <c r="K34"/>
  <c r="K33"/>
  <c r="K32"/>
  <c r="K31"/>
  <c r="K30"/>
  <c r="K29"/>
  <c r="K28"/>
  <c r="K27"/>
  <c r="K26"/>
  <c r="K25"/>
  <c r="K24"/>
  <c r="K23"/>
  <c r="K22"/>
  <c r="K21"/>
  <c r="K20"/>
  <c r="K19"/>
  <c r="K18"/>
  <c r="K17"/>
  <c r="K16"/>
  <c r="K15"/>
  <c r="K14"/>
  <c r="J14"/>
  <c r="K13"/>
  <c r="J13"/>
  <c r="K12"/>
  <c r="L12" s="1"/>
  <c r="L55" i="33" l="1"/>
  <c r="L55" i="37"/>
  <c r="L55" i="40"/>
  <c r="L55" i="35"/>
  <c r="L55" i="39"/>
  <c r="L55" i="38"/>
  <c r="L55" i="34"/>
  <c r="L55" i="41"/>
  <c r="L55" i="36"/>
  <c r="W54" i="35" l="1"/>
  <c r="T54"/>
  <c r="W53"/>
  <c r="T53"/>
  <c r="Q52"/>
  <c r="P52"/>
  <c r="O52"/>
  <c r="N52"/>
  <c r="I52"/>
  <c r="H52"/>
  <c r="G52"/>
  <c r="F52"/>
  <c r="T52"/>
  <c r="W54" i="36"/>
  <c r="T54"/>
  <c r="W53"/>
  <c r="T53"/>
  <c r="Q52"/>
  <c r="P52"/>
  <c r="O52"/>
  <c r="N52"/>
  <c r="I52"/>
  <c r="H52"/>
  <c r="G52"/>
  <c r="F52"/>
  <c r="T52"/>
  <c r="W54" i="37"/>
  <c r="T54"/>
  <c r="T55" s="1"/>
  <c r="W53"/>
  <c r="T53"/>
  <c r="Q52"/>
  <c r="P52"/>
  <c r="O52"/>
  <c r="N52"/>
  <c r="I52"/>
  <c r="H52"/>
  <c r="G52"/>
  <c r="F52"/>
  <c r="T52"/>
  <c r="W54" i="38"/>
  <c r="T54"/>
  <c r="T55" s="1"/>
  <c r="W53"/>
  <c r="T53"/>
  <c r="Q52"/>
  <c r="P52"/>
  <c r="O52"/>
  <c r="N52"/>
  <c r="I52"/>
  <c r="H52"/>
  <c r="G52"/>
  <c r="F52"/>
  <c r="R52"/>
  <c r="K52"/>
  <c r="J52"/>
  <c r="W54" i="39"/>
  <c r="T54"/>
  <c r="W53"/>
  <c r="T53"/>
  <c r="Q52"/>
  <c r="P52"/>
  <c r="O52"/>
  <c r="N52"/>
  <c r="I52"/>
  <c r="H52"/>
  <c r="G52"/>
  <c r="F52"/>
  <c r="T52"/>
  <c r="W54" i="40"/>
  <c r="T54"/>
  <c r="W53"/>
  <c r="T53"/>
  <c r="Q52"/>
  <c r="P52"/>
  <c r="O52"/>
  <c r="N52"/>
  <c r="I52"/>
  <c r="H52"/>
  <c r="G52"/>
  <c r="F52"/>
  <c r="T52"/>
  <c r="R52"/>
  <c r="K52"/>
  <c r="J52"/>
  <c r="W54" i="41"/>
  <c r="T54"/>
  <c r="W53"/>
  <c r="T53"/>
  <c r="Q52"/>
  <c r="P52"/>
  <c r="O52"/>
  <c r="N52"/>
  <c r="I52"/>
  <c r="H52"/>
  <c r="G52"/>
  <c r="F52"/>
  <c r="T52"/>
  <c r="W54" i="34"/>
  <c r="T54"/>
  <c r="W53"/>
  <c r="T53"/>
  <c r="Q52"/>
  <c r="P52"/>
  <c r="O52"/>
  <c r="N52"/>
  <c r="I52"/>
  <c r="H52"/>
  <c r="G52"/>
  <c r="F52"/>
  <c r="T52"/>
  <c r="J52"/>
  <c r="Q52" i="33"/>
  <c r="P52"/>
  <c r="O52"/>
  <c r="N52"/>
  <c r="I52"/>
  <c r="H52"/>
  <c r="G52"/>
  <c r="F52"/>
  <c r="T54"/>
  <c r="T19" i="3"/>
  <c r="C1" i="33"/>
  <c r="C1" i="34"/>
  <c r="C1" i="35"/>
  <c r="C1" i="36"/>
  <c r="C1" i="37"/>
  <c r="C1" i="38"/>
  <c r="C1" i="39"/>
  <c r="C1" i="40"/>
  <c r="C1" i="41"/>
  <c r="C1" i="3"/>
  <c r="T55" i="34" l="1"/>
  <c r="T55" i="41"/>
  <c r="T55" i="39"/>
  <c r="T55" i="36"/>
  <c r="T55" i="40"/>
  <c r="T55" i="35"/>
  <c r="W55" i="39"/>
  <c r="W55" i="38"/>
  <c r="W55" i="41"/>
  <c r="J52" i="39"/>
  <c r="W55" i="37"/>
  <c r="R52" i="35"/>
  <c r="L52" i="40"/>
  <c r="W55" i="34"/>
  <c r="W55" i="40"/>
  <c r="S52" i="38"/>
  <c r="J52" i="36"/>
  <c r="W55" i="35"/>
  <c r="S52"/>
  <c r="L52" i="38"/>
  <c r="R52" i="37"/>
  <c r="K52" i="34"/>
  <c r="L52" i="35"/>
  <c r="K52"/>
  <c r="J52"/>
  <c r="S52" i="40"/>
  <c r="S52" i="41"/>
  <c r="S52" i="37"/>
  <c r="R52" i="41"/>
  <c r="S52" i="39"/>
  <c r="R52" i="34"/>
  <c r="S52"/>
  <c r="R52" i="39"/>
  <c r="L52" i="37"/>
  <c r="S52" i="36"/>
  <c r="W55"/>
  <c r="L52" i="41"/>
  <c r="K52"/>
  <c r="L52" i="39"/>
  <c r="K52" i="37"/>
  <c r="R52" i="36"/>
  <c r="K52"/>
  <c r="J52" i="41"/>
  <c r="K52" i="39"/>
  <c r="J52" i="37"/>
  <c r="L52" i="34"/>
  <c r="L52" i="36"/>
  <c r="T52" i="38"/>
  <c r="S52" i="33"/>
  <c r="T52"/>
  <c r="R52"/>
  <c r="J52"/>
  <c r="K52"/>
  <c r="W54"/>
  <c r="T53"/>
  <c r="T55" s="1"/>
  <c r="M17" i="23"/>
  <c r="W52" i="37" l="1"/>
  <c r="W52" i="36"/>
  <c r="W52" i="41"/>
  <c r="W52" i="35"/>
  <c r="W52" i="39"/>
  <c r="W52" i="38"/>
  <c r="W52" i="40"/>
  <c r="W52" i="34"/>
  <c r="L52" i="33"/>
  <c r="L20" i="23" a="1"/>
  <c r="L20" s="1"/>
  <c r="W52" i="33" l="1"/>
  <c r="W53"/>
  <c r="W55" s="1"/>
  <c r="M18" i="23"/>
  <c r="L51" i="3" l="1"/>
  <c r="L50"/>
  <c r="L49"/>
  <c r="L48"/>
  <c r="L47"/>
  <c r="L46"/>
  <c r="L45"/>
  <c r="L44"/>
  <c r="L43"/>
  <c r="L42"/>
  <c r="L41"/>
  <c r="L40"/>
  <c r="L39"/>
  <c r="L38"/>
  <c r="L37"/>
  <c r="L36"/>
  <c r="L35"/>
  <c r="L34"/>
  <c r="L33"/>
  <c r="L32"/>
  <c r="L31"/>
  <c r="L30"/>
  <c r="L29"/>
  <c r="L28"/>
  <c r="L27"/>
  <c r="L26"/>
  <c r="L25"/>
  <c r="L24"/>
  <c r="L23"/>
  <c r="L22"/>
  <c r="L21"/>
  <c r="L20"/>
  <c r="T51"/>
  <c r="T50"/>
  <c r="T49"/>
  <c r="T48"/>
  <c r="T47"/>
  <c r="T46"/>
  <c r="T45"/>
  <c r="T44"/>
  <c r="T43"/>
  <c r="T42"/>
  <c r="T41"/>
  <c r="T40"/>
  <c r="T39"/>
  <c r="T38"/>
  <c r="T37"/>
  <c r="T36"/>
  <c r="T35"/>
  <c r="T34"/>
  <c r="T33"/>
  <c r="T32"/>
  <c r="T31"/>
  <c r="T30"/>
  <c r="T29"/>
  <c r="T28"/>
  <c r="T27"/>
  <c r="T26"/>
  <c r="T25"/>
  <c r="T24"/>
  <c r="T23"/>
  <c r="T22"/>
  <c r="T21"/>
  <c r="T20"/>
  <c r="T18"/>
  <c r="T17"/>
  <c r="T16"/>
  <c r="T15"/>
  <c r="T14"/>
  <c r="T13"/>
  <c r="U38" l="1"/>
  <c r="U26"/>
  <c r="U24"/>
  <c r="U46"/>
  <c r="U35"/>
  <c r="U50"/>
  <c r="U36"/>
  <c r="U22"/>
  <c r="U31"/>
  <c r="U39"/>
  <c r="U49"/>
  <c r="U23"/>
  <c r="U33"/>
  <c r="U42"/>
  <c r="U51"/>
  <c r="U37"/>
  <c r="U47"/>
  <c r="U21"/>
  <c r="U20"/>
  <c r="U44"/>
  <c r="U30"/>
  <c r="U29"/>
  <c r="U41"/>
  <c r="U27"/>
  <c r="U25"/>
  <c r="U48"/>
  <c r="U34"/>
  <c r="U45"/>
  <c r="U32"/>
  <c r="U43"/>
  <c r="U28"/>
  <c r="U40"/>
  <c r="R52"/>
  <c r="S52"/>
  <c r="L15"/>
  <c r="L13"/>
  <c r="L19"/>
  <c r="L17"/>
  <c r="L14"/>
  <c r="L18"/>
  <c r="L16"/>
  <c r="K52"/>
  <c r="J52"/>
  <c r="Y19" l="1"/>
  <c r="U16"/>
  <c r="U15"/>
  <c r="U13"/>
  <c r="U17"/>
  <c r="L54"/>
  <c r="U14"/>
  <c r="U19"/>
  <c r="U18"/>
  <c r="U12"/>
  <c r="W12" s="1"/>
  <c r="L53"/>
  <c r="L52"/>
  <c r="F7" i="23"/>
  <c r="E6"/>
  <c r="F5"/>
  <c r="L55" i="3" l="1"/>
  <c r="E374" i="43"/>
  <c r="E380"/>
  <c r="E383"/>
  <c r="E392"/>
  <c r="E395"/>
  <c r="E398"/>
  <c r="E410"/>
  <c r="E379"/>
  <c r="E391"/>
  <c r="E403"/>
  <c r="E406"/>
  <c r="E409"/>
  <c r="E337"/>
  <c r="E340"/>
  <c r="E349"/>
  <c r="E367"/>
  <c r="E294"/>
  <c r="E297"/>
  <c r="E306"/>
  <c r="E315"/>
  <c r="E318"/>
  <c r="E327"/>
  <c r="E330"/>
  <c r="E299"/>
  <c r="E311"/>
  <c r="E317"/>
  <c r="E323"/>
  <c r="E326"/>
  <c r="E329"/>
  <c r="E262"/>
  <c r="E286"/>
  <c r="E289"/>
  <c r="E253"/>
  <c r="E154"/>
  <c r="E157"/>
  <c r="E163"/>
  <c r="E52"/>
  <c r="E87"/>
  <c r="E90"/>
  <c r="Q52" i="3"/>
  <c r="P52"/>
  <c r="O52"/>
  <c r="N52"/>
  <c r="I52"/>
  <c r="H52"/>
  <c r="G52"/>
  <c r="F52"/>
  <c r="T53"/>
  <c r="T52"/>
  <c r="G7" i="43"/>
  <c r="G6"/>
  <c r="G5"/>
  <c r="G4"/>
  <c r="B5"/>
  <c r="E411"/>
  <c r="E408"/>
  <c r="E407"/>
  <c r="E405"/>
  <c r="E404"/>
  <c r="E402"/>
  <c r="E401"/>
  <c r="E400"/>
  <c r="E399"/>
  <c r="E397"/>
  <c r="E396"/>
  <c r="E394"/>
  <c r="E393"/>
  <c r="E390"/>
  <c r="E389"/>
  <c r="E388"/>
  <c r="E387"/>
  <c r="E386"/>
  <c r="E385"/>
  <c r="E384"/>
  <c r="E382"/>
  <c r="E381"/>
  <c r="E378"/>
  <c r="E377"/>
  <c r="E376"/>
  <c r="E375"/>
  <c r="E373"/>
  <c r="E372"/>
  <c r="E371"/>
  <c r="E370"/>
  <c r="E369"/>
  <c r="E368"/>
  <c r="E366"/>
  <c r="E365"/>
  <c r="E364"/>
  <c r="E363"/>
  <c r="E362"/>
  <c r="E361"/>
  <c r="E360"/>
  <c r="E359"/>
  <c r="E358"/>
  <c r="E357"/>
  <c r="E356"/>
  <c r="E355"/>
  <c r="E354"/>
  <c r="E353"/>
  <c r="E352"/>
  <c r="E351"/>
  <c r="E350"/>
  <c r="E348"/>
  <c r="E347"/>
  <c r="E346"/>
  <c r="E345"/>
  <c r="E344"/>
  <c r="E343"/>
  <c r="E342"/>
  <c r="E341"/>
  <c r="E339"/>
  <c r="E338"/>
  <c r="E336"/>
  <c r="E335"/>
  <c r="E334"/>
  <c r="E333"/>
  <c r="E332"/>
  <c r="E331"/>
  <c r="E328"/>
  <c r="E325"/>
  <c r="E324"/>
  <c r="E322"/>
  <c r="E321"/>
  <c r="E320"/>
  <c r="E319"/>
  <c r="E316"/>
  <c r="E314"/>
  <c r="E313"/>
  <c r="E312"/>
  <c r="E310"/>
  <c r="E309"/>
  <c r="E308"/>
  <c r="E307"/>
  <c r="E305"/>
  <c r="E304"/>
  <c r="E303"/>
  <c r="E302"/>
  <c r="E301"/>
  <c r="E300"/>
  <c r="E298"/>
  <c r="E296"/>
  <c r="E295"/>
  <c r="E293"/>
  <c r="E292"/>
  <c r="E291"/>
  <c r="E290"/>
  <c r="E288"/>
  <c r="E287"/>
  <c r="E285"/>
  <c r="E284"/>
  <c r="E283"/>
  <c r="E282"/>
  <c r="E281"/>
  <c r="E280"/>
  <c r="E279"/>
  <c r="E278"/>
  <c r="E277"/>
  <c r="E276"/>
  <c r="E275"/>
  <c r="E274"/>
  <c r="E273"/>
  <c r="E272"/>
  <c r="E271"/>
  <c r="E270"/>
  <c r="E269"/>
  <c r="E268"/>
  <c r="E267"/>
  <c r="E266"/>
  <c r="E265"/>
  <c r="E264"/>
  <c r="E263"/>
  <c r="E261"/>
  <c r="E260"/>
  <c r="E259"/>
  <c r="E258"/>
  <c r="E257"/>
  <c r="E256"/>
  <c r="E255"/>
  <c r="E254"/>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2"/>
  <c r="E161"/>
  <c r="E160"/>
  <c r="E159"/>
  <c r="E158"/>
  <c r="E156"/>
  <c r="E155"/>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89"/>
  <c r="E88"/>
  <c r="E86"/>
  <c r="E85"/>
  <c r="E84"/>
  <c r="E83"/>
  <c r="E82"/>
  <c r="E81"/>
  <c r="E80"/>
  <c r="E79"/>
  <c r="E78"/>
  <c r="E77"/>
  <c r="E76"/>
  <c r="E75"/>
  <c r="E74"/>
  <c r="E73"/>
  <c r="E72"/>
  <c r="E71"/>
  <c r="E70"/>
  <c r="E69"/>
  <c r="E68"/>
  <c r="E67"/>
  <c r="E66"/>
  <c r="E65"/>
  <c r="E64"/>
  <c r="E63"/>
  <c r="E62"/>
  <c r="E61"/>
  <c r="E60"/>
  <c r="E59"/>
  <c r="E58"/>
  <c r="E57"/>
  <c r="E56"/>
  <c r="E55"/>
  <c r="E53"/>
  <c r="D411"/>
  <c r="C411"/>
  <c r="B411"/>
  <c r="D410"/>
  <c r="C410"/>
  <c r="B410"/>
  <c r="D409"/>
  <c r="C409"/>
  <c r="B409"/>
  <c r="D408"/>
  <c r="C408"/>
  <c r="B408"/>
  <c r="D407"/>
  <c r="C407"/>
  <c r="B407"/>
  <c r="D406"/>
  <c r="C406"/>
  <c r="B406"/>
  <c r="D405"/>
  <c r="C405"/>
  <c r="B405"/>
  <c r="D404"/>
  <c r="C404"/>
  <c r="B404"/>
  <c r="D403"/>
  <c r="C403"/>
  <c r="B403"/>
  <c r="D402"/>
  <c r="C402"/>
  <c r="B402"/>
  <c r="D401"/>
  <c r="C401"/>
  <c r="B401"/>
  <c r="D400"/>
  <c r="C400"/>
  <c r="B400"/>
  <c r="D399"/>
  <c r="C399"/>
  <c r="B399"/>
  <c r="D398"/>
  <c r="C398"/>
  <c r="B398"/>
  <c r="D397"/>
  <c r="C397"/>
  <c r="B397"/>
  <c r="D396"/>
  <c r="C396"/>
  <c r="B396"/>
  <c r="D395"/>
  <c r="C395"/>
  <c r="B395"/>
  <c r="D394"/>
  <c r="C394"/>
  <c r="B394"/>
  <c r="D393"/>
  <c r="C393"/>
  <c r="B393"/>
  <c r="D392"/>
  <c r="C392"/>
  <c r="B392"/>
  <c r="D391"/>
  <c r="C391"/>
  <c r="B391"/>
  <c r="D390"/>
  <c r="C390"/>
  <c r="B390"/>
  <c r="D389"/>
  <c r="C389"/>
  <c r="B389"/>
  <c r="D388"/>
  <c r="C388"/>
  <c r="B388"/>
  <c r="D387"/>
  <c r="C387"/>
  <c r="B387"/>
  <c r="D386"/>
  <c r="C386"/>
  <c r="B386"/>
  <c r="D385"/>
  <c r="C385"/>
  <c r="B385"/>
  <c r="D384"/>
  <c r="C384"/>
  <c r="B384"/>
  <c r="D383"/>
  <c r="C383"/>
  <c r="B383"/>
  <c r="D382"/>
  <c r="C382"/>
  <c r="B382"/>
  <c r="D381"/>
  <c r="C381"/>
  <c r="B381"/>
  <c r="D380"/>
  <c r="C380"/>
  <c r="B380"/>
  <c r="D379"/>
  <c r="C379"/>
  <c r="B379"/>
  <c r="D378"/>
  <c r="C378"/>
  <c r="B378"/>
  <c r="D377"/>
  <c r="C377"/>
  <c r="B377"/>
  <c r="D376"/>
  <c r="C376"/>
  <c r="B376"/>
  <c r="D375"/>
  <c r="C375"/>
  <c r="B375"/>
  <c r="D374"/>
  <c r="C374"/>
  <c r="B374"/>
  <c r="D373"/>
  <c r="C373"/>
  <c r="B373"/>
  <c r="D372"/>
  <c r="C372"/>
  <c r="B372"/>
  <c r="D371"/>
  <c r="C371"/>
  <c r="B371"/>
  <c r="D370"/>
  <c r="C370"/>
  <c r="B370"/>
  <c r="D369"/>
  <c r="C369"/>
  <c r="B369"/>
  <c r="D368"/>
  <c r="C368"/>
  <c r="B368"/>
  <c r="D367"/>
  <c r="C367"/>
  <c r="B367"/>
  <c r="D366"/>
  <c r="C366"/>
  <c r="B366"/>
  <c r="D365"/>
  <c r="C365"/>
  <c r="B365"/>
  <c r="D364"/>
  <c r="C364"/>
  <c r="B364"/>
  <c r="D363"/>
  <c r="C363"/>
  <c r="B363"/>
  <c r="D362"/>
  <c r="C362"/>
  <c r="B362"/>
  <c r="D361"/>
  <c r="C361"/>
  <c r="B361"/>
  <c r="D360"/>
  <c r="C360"/>
  <c r="B360"/>
  <c r="D359"/>
  <c r="C359"/>
  <c r="B359"/>
  <c r="D358"/>
  <c r="C358"/>
  <c r="B358"/>
  <c r="D357"/>
  <c r="C357"/>
  <c r="B357"/>
  <c r="D356"/>
  <c r="C356"/>
  <c r="B356"/>
  <c r="D355"/>
  <c r="C355"/>
  <c r="B355"/>
  <c r="D354"/>
  <c r="C354"/>
  <c r="B354"/>
  <c r="D353"/>
  <c r="C353"/>
  <c r="B353"/>
  <c r="D352"/>
  <c r="C352"/>
  <c r="B352"/>
  <c r="D351"/>
  <c r="C351"/>
  <c r="B351"/>
  <c r="D350"/>
  <c r="C350"/>
  <c r="B350"/>
  <c r="D349"/>
  <c r="C349"/>
  <c r="B349"/>
  <c r="D348"/>
  <c r="C348"/>
  <c r="B348"/>
  <c r="D347"/>
  <c r="C347"/>
  <c r="B347"/>
  <c r="D346"/>
  <c r="C346"/>
  <c r="B346"/>
  <c r="D345"/>
  <c r="C345"/>
  <c r="B345"/>
  <c r="D344"/>
  <c r="C344"/>
  <c r="B344"/>
  <c r="D343"/>
  <c r="C343"/>
  <c r="B343"/>
  <c r="D342"/>
  <c r="C342"/>
  <c r="B342"/>
  <c r="D341"/>
  <c r="C341"/>
  <c r="B341"/>
  <c r="D340"/>
  <c r="C340"/>
  <c r="B340"/>
  <c r="D339"/>
  <c r="C339"/>
  <c r="B339"/>
  <c r="D338"/>
  <c r="C338"/>
  <c r="B338"/>
  <c r="D337"/>
  <c r="C337"/>
  <c r="B337"/>
  <c r="D336"/>
  <c r="C336"/>
  <c r="B336"/>
  <c r="D335"/>
  <c r="C335"/>
  <c r="B335"/>
  <c r="D334"/>
  <c r="C334"/>
  <c r="B334"/>
  <c r="D333"/>
  <c r="C333"/>
  <c r="B333"/>
  <c r="D332"/>
  <c r="C332"/>
  <c r="B332"/>
  <c r="D331"/>
  <c r="C331"/>
  <c r="B331"/>
  <c r="D330"/>
  <c r="C330"/>
  <c r="B330"/>
  <c r="D329"/>
  <c r="C329"/>
  <c r="B329"/>
  <c r="D328"/>
  <c r="C328"/>
  <c r="B328"/>
  <c r="D327"/>
  <c r="C327"/>
  <c r="B327"/>
  <c r="D326"/>
  <c r="C326"/>
  <c r="B326"/>
  <c r="D325"/>
  <c r="C325"/>
  <c r="B325"/>
  <c r="D324"/>
  <c r="C324"/>
  <c r="B324"/>
  <c r="D323"/>
  <c r="C323"/>
  <c r="B323"/>
  <c r="D322"/>
  <c r="C322"/>
  <c r="B322"/>
  <c r="D321"/>
  <c r="C321"/>
  <c r="B321"/>
  <c r="D320"/>
  <c r="C320"/>
  <c r="B320"/>
  <c r="D319"/>
  <c r="C319"/>
  <c r="B319"/>
  <c r="D318"/>
  <c r="C318"/>
  <c r="B318"/>
  <c r="D317"/>
  <c r="C317"/>
  <c r="B317"/>
  <c r="D316"/>
  <c r="C316"/>
  <c r="B316"/>
  <c r="D315"/>
  <c r="C315"/>
  <c r="B315"/>
  <c r="D314"/>
  <c r="C314"/>
  <c r="B314"/>
  <c r="D313"/>
  <c r="C313"/>
  <c r="B313"/>
  <c r="D312"/>
  <c r="C312"/>
  <c r="B312"/>
  <c r="D311"/>
  <c r="C311"/>
  <c r="B311"/>
  <c r="D310"/>
  <c r="C310"/>
  <c r="B310"/>
  <c r="D309"/>
  <c r="C309"/>
  <c r="B309"/>
  <c r="D308"/>
  <c r="C308"/>
  <c r="B308"/>
  <c r="D307"/>
  <c r="C307"/>
  <c r="B307"/>
  <c r="D306"/>
  <c r="C306"/>
  <c r="B306"/>
  <c r="D305"/>
  <c r="C305"/>
  <c r="B305"/>
  <c r="D304"/>
  <c r="C304"/>
  <c r="B304"/>
  <c r="D303"/>
  <c r="C303"/>
  <c r="B303"/>
  <c r="D302"/>
  <c r="C302"/>
  <c r="B302"/>
  <c r="D301"/>
  <c r="C301"/>
  <c r="B301"/>
  <c r="D300"/>
  <c r="C300"/>
  <c r="B300"/>
  <c r="D299"/>
  <c r="C299"/>
  <c r="B299"/>
  <c r="D298"/>
  <c r="C298"/>
  <c r="B298"/>
  <c r="D297"/>
  <c r="C297"/>
  <c r="B297"/>
  <c r="D296"/>
  <c r="C296"/>
  <c r="B296"/>
  <c r="D295"/>
  <c r="C295"/>
  <c r="B295"/>
  <c r="D294"/>
  <c r="C294"/>
  <c r="B294"/>
  <c r="D293"/>
  <c r="C293"/>
  <c r="B293"/>
  <c r="D292"/>
  <c r="C292"/>
  <c r="B292"/>
  <c r="D291"/>
  <c r="C291"/>
  <c r="B291"/>
  <c r="D290"/>
  <c r="C290"/>
  <c r="B290"/>
  <c r="D289"/>
  <c r="C289"/>
  <c r="B289"/>
  <c r="D288"/>
  <c r="C288"/>
  <c r="B288"/>
  <c r="D287"/>
  <c r="C287"/>
  <c r="B287"/>
  <c r="D286"/>
  <c r="C286"/>
  <c r="B286"/>
  <c r="D285"/>
  <c r="C285"/>
  <c r="B285"/>
  <c r="D284"/>
  <c r="C284"/>
  <c r="B284"/>
  <c r="D283"/>
  <c r="C283"/>
  <c r="B283"/>
  <c r="D282"/>
  <c r="C282"/>
  <c r="B282"/>
  <c r="D281"/>
  <c r="C281"/>
  <c r="B281"/>
  <c r="D280"/>
  <c r="C280"/>
  <c r="B280"/>
  <c r="D279"/>
  <c r="C279"/>
  <c r="B279"/>
  <c r="D278"/>
  <c r="C278"/>
  <c r="B278"/>
  <c r="D277"/>
  <c r="C277"/>
  <c r="B277"/>
  <c r="D276"/>
  <c r="C276"/>
  <c r="B276"/>
  <c r="D275"/>
  <c r="C275"/>
  <c r="B275"/>
  <c r="D274"/>
  <c r="C274"/>
  <c r="B274"/>
  <c r="D273"/>
  <c r="C273"/>
  <c r="B273"/>
  <c r="D272"/>
  <c r="C272"/>
  <c r="B272"/>
  <c r="D271"/>
  <c r="C271"/>
  <c r="B271"/>
  <c r="D270"/>
  <c r="C270"/>
  <c r="B270"/>
  <c r="D269"/>
  <c r="C269"/>
  <c r="B269"/>
  <c r="D268"/>
  <c r="C268"/>
  <c r="B268"/>
  <c r="D267"/>
  <c r="C267"/>
  <c r="B267"/>
  <c r="D266"/>
  <c r="C266"/>
  <c r="B266"/>
  <c r="D265"/>
  <c r="C265"/>
  <c r="B265"/>
  <c r="D264"/>
  <c r="C264"/>
  <c r="B264"/>
  <c r="D263"/>
  <c r="C263"/>
  <c r="B263"/>
  <c r="D262"/>
  <c r="C262"/>
  <c r="B262"/>
  <c r="D261"/>
  <c r="C261"/>
  <c r="B261"/>
  <c r="D260"/>
  <c r="C260"/>
  <c r="B260"/>
  <c r="D259"/>
  <c r="C259"/>
  <c r="B259"/>
  <c r="D258"/>
  <c r="C258"/>
  <c r="B258"/>
  <c r="D257"/>
  <c r="C257"/>
  <c r="B257"/>
  <c r="D256"/>
  <c r="C256"/>
  <c r="B256"/>
  <c r="D255"/>
  <c r="C255"/>
  <c r="B255"/>
  <c r="D254"/>
  <c r="C254"/>
  <c r="B254"/>
  <c r="D253"/>
  <c r="C253"/>
  <c r="B253"/>
  <c r="D252"/>
  <c r="C252"/>
  <c r="B252"/>
  <c r="D251"/>
  <c r="C251"/>
  <c r="B251"/>
  <c r="D250"/>
  <c r="C250"/>
  <c r="B250"/>
  <c r="D249"/>
  <c r="C249"/>
  <c r="B249"/>
  <c r="D248"/>
  <c r="C248"/>
  <c r="B248"/>
  <c r="D247"/>
  <c r="C247"/>
  <c r="B247"/>
  <c r="D246"/>
  <c r="C246"/>
  <c r="B246"/>
  <c r="D245"/>
  <c r="C245"/>
  <c r="B245"/>
  <c r="D244"/>
  <c r="C244"/>
  <c r="B244"/>
  <c r="D243"/>
  <c r="C243"/>
  <c r="B243"/>
  <c r="D242"/>
  <c r="C242"/>
  <c r="B242"/>
  <c r="D241"/>
  <c r="C241"/>
  <c r="B241"/>
  <c r="D240"/>
  <c r="C240"/>
  <c r="B240"/>
  <c r="D239"/>
  <c r="C239"/>
  <c r="B239"/>
  <c r="D238"/>
  <c r="C238"/>
  <c r="B238"/>
  <c r="D237"/>
  <c r="C237"/>
  <c r="B237"/>
  <c r="D236"/>
  <c r="C236"/>
  <c r="B236"/>
  <c r="D235"/>
  <c r="C235"/>
  <c r="B235"/>
  <c r="D234"/>
  <c r="C234"/>
  <c r="B234"/>
  <c r="D233"/>
  <c r="C233"/>
  <c r="B233"/>
  <c r="D232"/>
  <c r="C232"/>
  <c r="B232"/>
  <c r="D231"/>
  <c r="C231"/>
  <c r="B231"/>
  <c r="D230"/>
  <c r="C230"/>
  <c r="B230"/>
  <c r="D229"/>
  <c r="C229"/>
  <c r="B229"/>
  <c r="D228"/>
  <c r="C228"/>
  <c r="B228"/>
  <c r="D227"/>
  <c r="C227"/>
  <c r="B227"/>
  <c r="D226"/>
  <c r="C226"/>
  <c r="B226"/>
  <c r="D225"/>
  <c r="C225"/>
  <c r="B225"/>
  <c r="D224"/>
  <c r="C224"/>
  <c r="B224"/>
  <c r="D223"/>
  <c r="C223"/>
  <c r="B223"/>
  <c r="D222"/>
  <c r="C222"/>
  <c r="B222"/>
  <c r="D221"/>
  <c r="C221"/>
  <c r="B221"/>
  <c r="D220"/>
  <c r="C220"/>
  <c r="B220"/>
  <c r="D219"/>
  <c r="C219"/>
  <c r="B219"/>
  <c r="D218"/>
  <c r="C218"/>
  <c r="B218"/>
  <c r="D217"/>
  <c r="C217"/>
  <c r="B217"/>
  <c r="D216"/>
  <c r="C216"/>
  <c r="B216"/>
  <c r="D215"/>
  <c r="C215"/>
  <c r="B215"/>
  <c r="D214"/>
  <c r="C214"/>
  <c r="B214"/>
  <c r="D213"/>
  <c r="C213"/>
  <c r="B213"/>
  <c r="D212"/>
  <c r="C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5"/>
  <c r="C195"/>
  <c r="B195"/>
  <c r="D194"/>
  <c r="C194"/>
  <c r="B194"/>
  <c r="D193"/>
  <c r="C193"/>
  <c r="B193"/>
  <c r="D192"/>
  <c r="C192"/>
  <c r="B192"/>
  <c r="D191"/>
  <c r="C191"/>
  <c r="B191"/>
  <c r="D190"/>
  <c r="C190"/>
  <c r="B190"/>
  <c r="D189"/>
  <c r="C189"/>
  <c r="B189"/>
  <c r="D188"/>
  <c r="C188"/>
  <c r="B188"/>
  <c r="D187"/>
  <c r="C187"/>
  <c r="B187"/>
  <c r="D186"/>
  <c r="C186"/>
  <c r="B186"/>
  <c r="D185"/>
  <c r="C185"/>
  <c r="B185"/>
  <c r="D184"/>
  <c r="C184"/>
  <c r="B184"/>
  <c r="D183"/>
  <c r="C183"/>
  <c r="B183"/>
  <c r="D182"/>
  <c r="C182"/>
  <c r="B182"/>
  <c r="D181"/>
  <c r="C181"/>
  <c r="B181"/>
  <c r="D180"/>
  <c r="C180"/>
  <c r="B180"/>
  <c r="D179"/>
  <c r="C179"/>
  <c r="B179"/>
  <c r="D178"/>
  <c r="C178"/>
  <c r="B178"/>
  <c r="D177"/>
  <c r="C177"/>
  <c r="B177"/>
  <c r="D176"/>
  <c r="C176"/>
  <c r="B176"/>
  <c r="D175"/>
  <c r="C175"/>
  <c r="B175"/>
  <c r="D174"/>
  <c r="C174"/>
  <c r="B174"/>
  <c r="D173"/>
  <c r="C173"/>
  <c r="B173"/>
  <c r="D172"/>
  <c r="C172"/>
  <c r="B172"/>
  <c r="D171"/>
  <c r="C171"/>
  <c r="B171"/>
  <c r="D170"/>
  <c r="C170"/>
  <c r="B170"/>
  <c r="D169"/>
  <c r="C169"/>
  <c r="B169"/>
  <c r="D168"/>
  <c r="C168"/>
  <c r="B168"/>
  <c r="D167"/>
  <c r="C167"/>
  <c r="B167"/>
  <c r="D166"/>
  <c r="C166"/>
  <c r="B166"/>
  <c r="D165"/>
  <c r="C165"/>
  <c r="B165"/>
  <c r="D164"/>
  <c r="C164"/>
  <c r="B164"/>
  <c r="D163"/>
  <c r="C163"/>
  <c r="B163"/>
  <c r="D162"/>
  <c r="C162"/>
  <c r="B162"/>
  <c r="D161"/>
  <c r="C161"/>
  <c r="B161"/>
  <c r="D160"/>
  <c r="C160"/>
  <c r="B160"/>
  <c r="D159"/>
  <c r="C159"/>
  <c r="B159"/>
  <c r="D158"/>
  <c r="C158"/>
  <c r="B158"/>
  <c r="D157"/>
  <c r="C157"/>
  <c r="B157"/>
  <c r="D156"/>
  <c r="C156"/>
  <c r="B156"/>
  <c r="D155"/>
  <c r="C155"/>
  <c r="B155"/>
  <c r="D154"/>
  <c r="C154"/>
  <c r="B154"/>
  <c r="D153"/>
  <c r="C153"/>
  <c r="B153"/>
  <c r="D152"/>
  <c r="C152"/>
  <c r="B152"/>
  <c r="D151"/>
  <c r="C151"/>
  <c r="B151"/>
  <c r="D150"/>
  <c r="C150"/>
  <c r="B150"/>
  <c r="D149"/>
  <c r="C149"/>
  <c r="B149"/>
  <c r="D148"/>
  <c r="C148"/>
  <c r="B148"/>
  <c r="D147"/>
  <c r="C147"/>
  <c r="B147"/>
  <c r="D146"/>
  <c r="C146"/>
  <c r="B146"/>
  <c r="D145"/>
  <c r="C145"/>
  <c r="B145"/>
  <c r="D144"/>
  <c r="C144"/>
  <c r="B144"/>
  <c r="D143"/>
  <c r="C143"/>
  <c r="B143"/>
  <c r="D142"/>
  <c r="C142"/>
  <c r="B142"/>
  <c r="D141"/>
  <c r="C141"/>
  <c r="B141"/>
  <c r="D140"/>
  <c r="C140"/>
  <c r="B140"/>
  <c r="D139"/>
  <c r="C139"/>
  <c r="B139"/>
  <c r="D138"/>
  <c r="C138"/>
  <c r="B138"/>
  <c r="D137"/>
  <c r="C137"/>
  <c r="B137"/>
  <c r="D136"/>
  <c r="C136"/>
  <c r="B136"/>
  <c r="D135"/>
  <c r="C135"/>
  <c r="B135"/>
  <c r="D134"/>
  <c r="C134"/>
  <c r="B134"/>
  <c r="D133"/>
  <c r="C133"/>
  <c r="B133"/>
  <c r="D132"/>
  <c r="C132"/>
  <c r="B132"/>
  <c r="D131"/>
  <c r="C131"/>
  <c r="B131"/>
  <c r="D130"/>
  <c r="C130"/>
  <c r="B130"/>
  <c r="D129"/>
  <c r="C129"/>
  <c r="B129"/>
  <c r="D128"/>
  <c r="C128"/>
  <c r="B128"/>
  <c r="D127"/>
  <c r="C127"/>
  <c r="B127"/>
  <c r="D126"/>
  <c r="C126"/>
  <c r="B126"/>
  <c r="D125"/>
  <c r="C125"/>
  <c r="B125"/>
  <c r="D124"/>
  <c r="C124"/>
  <c r="B124"/>
  <c r="D123"/>
  <c r="C123"/>
  <c r="B123"/>
  <c r="D122"/>
  <c r="C122"/>
  <c r="B122"/>
  <c r="D121"/>
  <c r="C121"/>
  <c r="B121"/>
  <c r="D120"/>
  <c r="C120"/>
  <c r="B120"/>
  <c r="D119"/>
  <c r="C119"/>
  <c r="B119"/>
  <c r="D118"/>
  <c r="C118"/>
  <c r="B118"/>
  <c r="D117"/>
  <c r="C117"/>
  <c r="B117"/>
  <c r="D116"/>
  <c r="C116"/>
  <c r="B116"/>
  <c r="D115"/>
  <c r="C115"/>
  <c r="B115"/>
  <c r="D114"/>
  <c r="C114"/>
  <c r="B114"/>
  <c r="D113"/>
  <c r="C113"/>
  <c r="B113"/>
  <c r="D112"/>
  <c r="C112"/>
  <c r="B112"/>
  <c r="D111"/>
  <c r="C111"/>
  <c r="B111"/>
  <c r="D110"/>
  <c r="C110"/>
  <c r="B110"/>
  <c r="D109"/>
  <c r="C109"/>
  <c r="B109"/>
  <c r="D108"/>
  <c r="C108"/>
  <c r="B108"/>
  <c r="D107"/>
  <c r="C107"/>
  <c r="B107"/>
  <c r="D106"/>
  <c r="C106"/>
  <c r="B106"/>
  <c r="D105"/>
  <c r="C105"/>
  <c r="B105"/>
  <c r="D104"/>
  <c r="C104"/>
  <c r="B104"/>
  <c r="D103"/>
  <c r="C103"/>
  <c r="B103"/>
  <c r="D102"/>
  <c r="C102"/>
  <c r="B102"/>
  <c r="D101"/>
  <c r="C101"/>
  <c r="B101"/>
  <c r="D100"/>
  <c r="C100"/>
  <c r="B100"/>
  <c r="D99"/>
  <c r="C99"/>
  <c r="B99"/>
  <c r="D98"/>
  <c r="C98"/>
  <c r="B98"/>
  <c r="D97"/>
  <c r="C97"/>
  <c r="B97"/>
  <c r="D96"/>
  <c r="C96"/>
  <c r="B96"/>
  <c r="D95"/>
  <c r="C95"/>
  <c r="B95"/>
  <c r="D94"/>
  <c r="C94"/>
  <c r="B94"/>
  <c r="D93"/>
  <c r="C93"/>
  <c r="B93"/>
  <c r="D92"/>
  <c r="C92"/>
  <c r="B92"/>
  <c r="D91"/>
  <c r="C91"/>
  <c r="B91"/>
  <c r="D90"/>
  <c r="C90"/>
  <c r="B90"/>
  <c r="D89"/>
  <c r="C89"/>
  <c r="B89"/>
  <c r="D88"/>
  <c r="C88"/>
  <c r="B88"/>
  <c r="D87"/>
  <c r="C87"/>
  <c r="B87"/>
  <c r="D86"/>
  <c r="C86"/>
  <c r="B86"/>
  <c r="D85"/>
  <c r="C85"/>
  <c r="B85"/>
  <c r="D84"/>
  <c r="C84"/>
  <c r="B84"/>
  <c r="D83"/>
  <c r="C83"/>
  <c r="B83"/>
  <c r="D82"/>
  <c r="C82"/>
  <c r="B82"/>
  <c r="D81"/>
  <c r="C81"/>
  <c r="B81"/>
  <c r="D80"/>
  <c r="C80"/>
  <c r="B80"/>
  <c r="D79"/>
  <c r="C79"/>
  <c r="B79"/>
  <c r="D78"/>
  <c r="C78"/>
  <c r="B78"/>
  <c r="D77"/>
  <c r="C77"/>
  <c r="B77"/>
  <c r="D76"/>
  <c r="C76"/>
  <c r="B76"/>
  <c r="D75"/>
  <c r="C75"/>
  <c r="B75"/>
  <c r="D74"/>
  <c r="C74"/>
  <c r="B74"/>
  <c r="D73"/>
  <c r="C73"/>
  <c r="B73"/>
  <c r="D72"/>
  <c r="C72"/>
  <c r="B72"/>
  <c r="D71"/>
  <c r="C71"/>
  <c r="B71"/>
  <c r="D70"/>
  <c r="C70"/>
  <c r="B70"/>
  <c r="D69"/>
  <c r="C69"/>
  <c r="B69"/>
  <c r="D68"/>
  <c r="C68"/>
  <c r="B68"/>
  <c r="D67"/>
  <c r="C67"/>
  <c r="B67"/>
  <c r="D66"/>
  <c r="C66"/>
  <c r="B66"/>
  <c r="D65"/>
  <c r="C65"/>
  <c r="B65"/>
  <c r="D64"/>
  <c r="C64"/>
  <c r="B64"/>
  <c r="D63"/>
  <c r="C63"/>
  <c r="B63"/>
  <c r="D62"/>
  <c r="C62"/>
  <c r="B62"/>
  <c r="D61"/>
  <c r="C61"/>
  <c r="B61"/>
  <c r="D60"/>
  <c r="C60"/>
  <c r="B60"/>
  <c r="D59"/>
  <c r="C59"/>
  <c r="B59"/>
  <c r="D58"/>
  <c r="C58"/>
  <c r="B58"/>
  <c r="D57"/>
  <c r="C57"/>
  <c r="B57"/>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L51"/>
  <c r="K51"/>
  <c r="J51"/>
  <c r="L50"/>
  <c r="K50"/>
  <c r="J50"/>
  <c r="L49"/>
  <c r="K49"/>
  <c r="J49"/>
  <c r="L48"/>
  <c r="K48"/>
  <c r="J48"/>
  <c r="L47"/>
  <c r="K47"/>
  <c r="J47"/>
  <c r="L46"/>
  <c r="K46"/>
  <c r="J46"/>
  <c r="L45"/>
  <c r="K45"/>
  <c r="J45"/>
  <c r="L44"/>
  <c r="K44"/>
  <c r="J44"/>
  <c r="L43"/>
  <c r="K43"/>
  <c r="J43"/>
  <c r="L42"/>
  <c r="K42"/>
  <c r="J42"/>
  <c r="L41"/>
  <c r="K41"/>
  <c r="J41"/>
  <c r="L40"/>
  <c r="K40"/>
  <c r="J40"/>
  <c r="L39"/>
  <c r="K39"/>
  <c r="J39"/>
  <c r="L38"/>
  <c r="K38"/>
  <c r="J38"/>
  <c r="L37"/>
  <c r="K37"/>
  <c r="J37"/>
  <c r="L36"/>
  <c r="K36"/>
  <c r="J36"/>
  <c r="L35"/>
  <c r="K35"/>
  <c r="J35"/>
  <c r="L34"/>
  <c r="K34"/>
  <c r="J34"/>
  <c r="L33"/>
  <c r="K33"/>
  <c r="J33"/>
  <c r="L32"/>
  <c r="K32"/>
  <c r="J32"/>
  <c r="L31"/>
  <c r="K31"/>
  <c r="J31"/>
  <c r="L30"/>
  <c r="K30"/>
  <c r="J30"/>
  <c r="L29"/>
  <c r="K29"/>
  <c r="J29"/>
  <c r="L28"/>
  <c r="K28"/>
  <c r="J28"/>
  <c r="L27"/>
  <c r="K27"/>
  <c r="J27"/>
  <c r="L26"/>
  <c r="K26"/>
  <c r="J26"/>
  <c r="L25"/>
  <c r="K25"/>
  <c r="J25"/>
  <c r="L24"/>
  <c r="K24"/>
  <c r="J24"/>
  <c r="L23"/>
  <c r="K23"/>
  <c r="J23"/>
  <c r="L22"/>
  <c r="K22"/>
  <c r="J22"/>
  <c r="L21"/>
  <c r="K21"/>
  <c r="J21"/>
  <c r="L20"/>
  <c r="K20"/>
  <c r="J20"/>
  <c r="L19"/>
  <c r="K19"/>
  <c r="J19"/>
  <c r="L18"/>
  <c r="K18"/>
  <c r="J18"/>
  <c r="L17"/>
  <c r="K17"/>
  <c r="J17"/>
  <c r="L16"/>
  <c r="K16"/>
  <c r="J16"/>
  <c r="L15"/>
  <c r="K15"/>
  <c r="J15"/>
  <c r="L14"/>
  <c r="K14"/>
  <c r="J14"/>
  <c r="L13"/>
  <c r="K13"/>
  <c r="J13"/>
  <c r="L12"/>
  <c r="K12"/>
  <c r="J12"/>
  <c r="G8" i="41"/>
  <c r="N10" s="1"/>
  <c r="F8"/>
  <c r="E8"/>
  <c r="F10" s="1"/>
  <c r="D8"/>
  <c r="C8"/>
  <c r="B8"/>
  <c r="G8" i="40"/>
  <c r="N10" s="1"/>
  <c r="F8"/>
  <c r="E8"/>
  <c r="F10" s="1"/>
  <c r="D8"/>
  <c r="C8"/>
  <c r="B8"/>
  <c r="G8" i="39"/>
  <c r="N10" s="1"/>
  <c r="F8"/>
  <c r="E8"/>
  <c r="F10" s="1"/>
  <c r="D8"/>
  <c r="C8"/>
  <c r="B8"/>
  <c r="G8" i="38"/>
  <c r="N10" s="1"/>
  <c r="F8"/>
  <c r="E8"/>
  <c r="F10" s="1"/>
  <c r="D8"/>
  <c r="C8"/>
  <c r="B8"/>
  <c r="G8" i="37"/>
  <c r="N10" s="1"/>
  <c r="F8"/>
  <c r="E8"/>
  <c r="F10" s="1"/>
  <c r="D8"/>
  <c r="C8"/>
  <c r="B8"/>
  <c r="G8" i="36"/>
  <c r="N10" s="1"/>
  <c r="F8"/>
  <c r="E8"/>
  <c r="F10" s="1"/>
  <c r="D8"/>
  <c r="C8"/>
  <c r="B8"/>
  <c r="G8" i="35"/>
  <c r="N10" s="1"/>
  <c r="F8"/>
  <c r="E8"/>
  <c r="F10" s="1"/>
  <c r="D8"/>
  <c r="C8"/>
  <c r="B8"/>
  <c r="G8" i="34"/>
  <c r="N10" s="1"/>
  <c r="F8"/>
  <c r="E8"/>
  <c r="F10" s="1"/>
  <c r="D8"/>
  <c r="C8"/>
  <c r="B8"/>
  <c r="Y16" i="33"/>
  <c r="X16"/>
  <c r="G8"/>
  <c r="N10" s="1"/>
  <c r="F8"/>
  <c r="E8"/>
  <c r="F10" s="1"/>
  <c r="D8"/>
  <c r="C8"/>
  <c r="B8"/>
  <c r="B5" i="41"/>
  <c r="B5" i="40"/>
  <c r="B5" i="39"/>
  <c r="B5" i="38"/>
  <c r="B5" i="37"/>
  <c r="B5" i="36"/>
  <c r="B5" i="35"/>
  <c r="B5" i="34"/>
  <c r="B5" i="33"/>
  <c r="G8" i="3"/>
  <c r="F8"/>
  <c r="E8"/>
  <c r="D8"/>
  <c r="C8"/>
  <c r="B8"/>
  <c r="B5"/>
  <c r="E54" i="43" l="1"/>
  <c r="T54" i="3"/>
  <c r="T55" s="1"/>
  <c r="Z51" i="41" l="1"/>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40"/>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39"/>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38"/>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37"/>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36"/>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35"/>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34"/>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Y16"/>
  <c r="X16"/>
  <c r="Z15"/>
  <c r="Y15"/>
  <c r="X15"/>
  <c r="Z14"/>
  <c r="Y14"/>
  <c r="X14"/>
  <c r="Z13"/>
  <c r="Y13"/>
  <c r="X13"/>
  <c r="Z12"/>
  <c r="Y12"/>
  <c r="X12"/>
  <c r="Z51" i="33"/>
  <c r="Y51"/>
  <c r="X51"/>
  <c r="Z50"/>
  <c r="Y50"/>
  <c r="X50"/>
  <c r="Z49"/>
  <c r="Y49"/>
  <c r="X49"/>
  <c r="Z48"/>
  <c r="Y48"/>
  <c r="X48"/>
  <c r="Z47"/>
  <c r="Y47"/>
  <c r="X47"/>
  <c r="Z46"/>
  <c r="Y46"/>
  <c r="X46"/>
  <c r="Z45"/>
  <c r="Y45"/>
  <c r="X45"/>
  <c r="Z44"/>
  <c r="Y44"/>
  <c r="X44"/>
  <c r="Z43"/>
  <c r="Y43"/>
  <c r="X43"/>
  <c r="Z42"/>
  <c r="Y42"/>
  <c r="X42"/>
  <c r="Z41"/>
  <c r="Y41"/>
  <c r="X41"/>
  <c r="Z40"/>
  <c r="Y40"/>
  <c r="X40"/>
  <c r="Z39"/>
  <c r="Y39"/>
  <c r="X39"/>
  <c r="Z38"/>
  <c r="Y38"/>
  <c r="X38"/>
  <c r="Z37"/>
  <c r="Y37"/>
  <c r="X37"/>
  <c r="Z36"/>
  <c r="Y36"/>
  <c r="X36"/>
  <c r="Z35"/>
  <c r="Y35"/>
  <c r="X35"/>
  <c r="Z34"/>
  <c r="Y34"/>
  <c r="X34"/>
  <c r="Z33"/>
  <c r="Y33"/>
  <c r="X33"/>
  <c r="Z32"/>
  <c r="Y32"/>
  <c r="X32"/>
  <c r="Z31"/>
  <c r="Y31"/>
  <c r="X31"/>
  <c r="Z30"/>
  <c r="Y30"/>
  <c r="X30"/>
  <c r="Z29"/>
  <c r="Y29"/>
  <c r="X29"/>
  <c r="Z28"/>
  <c r="Y28"/>
  <c r="X28"/>
  <c r="Z27"/>
  <c r="Y27"/>
  <c r="X27"/>
  <c r="Z26"/>
  <c r="Y26"/>
  <c r="X26"/>
  <c r="Z25"/>
  <c r="Y25"/>
  <c r="X25"/>
  <c r="Z24"/>
  <c r="Y24"/>
  <c r="X24"/>
  <c r="Z23"/>
  <c r="Y23"/>
  <c r="X23"/>
  <c r="Z22"/>
  <c r="Y22"/>
  <c r="X22"/>
  <c r="Z21"/>
  <c r="Y21"/>
  <c r="X21"/>
  <c r="Z20"/>
  <c r="Y20"/>
  <c r="X20"/>
  <c r="Z19"/>
  <c r="Y19"/>
  <c r="X19"/>
  <c r="Z18"/>
  <c r="Y18"/>
  <c r="X18"/>
  <c r="Z17"/>
  <c r="Y17"/>
  <c r="X17"/>
  <c r="Z16"/>
  <c r="Z15"/>
  <c r="Y15"/>
  <c r="X15"/>
  <c r="Z14"/>
  <c r="Y14"/>
  <c r="X14"/>
  <c r="Z13"/>
  <c r="Y13"/>
  <c r="X13"/>
  <c r="Z12"/>
  <c r="Y12"/>
  <c r="X12"/>
  <c r="AD14" i="3"/>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B46"/>
  <c r="AB47"/>
  <c r="AB48"/>
  <c r="AB49"/>
  <c r="AB50"/>
  <c r="AB51"/>
  <c r="AB15"/>
  <c r="AB16"/>
  <c r="AB17"/>
  <c r="AB18"/>
  <c r="AB19"/>
  <c r="AB20"/>
  <c r="AB21"/>
  <c r="AB22"/>
  <c r="AB23"/>
  <c r="AB24"/>
  <c r="AB25"/>
  <c r="AB26"/>
  <c r="AB27"/>
  <c r="AB28"/>
  <c r="AB29"/>
  <c r="AB30"/>
  <c r="AB31"/>
  <c r="AB32"/>
  <c r="AB33"/>
  <c r="AB34"/>
  <c r="AB35"/>
  <c r="AB36"/>
  <c r="AB37"/>
  <c r="AB38"/>
  <c r="AB39"/>
  <c r="AB40"/>
  <c r="AB41"/>
  <c r="AB42"/>
  <c r="AB43"/>
  <c r="AB44"/>
  <c r="AB45"/>
  <c r="E41" i="43" l="1"/>
  <c r="E29"/>
  <c r="E17"/>
  <c r="E42"/>
  <c r="E30"/>
  <c r="E18"/>
  <c r="E43"/>
  <c r="E19"/>
  <c r="E31"/>
  <c r="E44"/>
  <c r="E32"/>
  <c r="E20"/>
  <c r="E45"/>
  <c r="E33"/>
  <c r="E21"/>
  <c r="E46"/>
  <c r="E34"/>
  <c r="E22"/>
  <c r="E47"/>
  <c r="E35"/>
  <c r="E23"/>
  <c r="E48"/>
  <c r="E36"/>
  <c r="E24"/>
  <c r="E49"/>
  <c r="E37"/>
  <c r="E25"/>
  <c r="E38"/>
  <c r="E26"/>
  <c r="E14"/>
  <c r="E414" s="1"/>
  <c r="E50"/>
  <c r="E51"/>
  <c r="E39"/>
  <c r="E27"/>
  <c r="E15"/>
  <c r="E40"/>
  <c r="E28"/>
  <c r="E16"/>
  <c r="AC14" i="3"/>
  <c r="AB14"/>
  <c r="AD13"/>
  <c r="AC13"/>
  <c r="AB13"/>
  <c r="AB12"/>
  <c r="AD12"/>
  <c r="AC12"/>
  <c r="W54" l="1"/>
  <c r="W52"/>
  <c r="E12" i="43"/>
  <c r="W53" i="3"/>
  <c r="E13" i="43"/>
  <c r="F10" i="3"/>
  <c r="N10"/>
  <c r="E412" i="43" l="1"/>
  <c r="E413"/>
  <c r="E415" s="1"/>
  <c r="W55" i="3"/>
  <c r="H5" i="43" l="1"/>
  <c r="K14" i="1"/>
  <c r="K13"/>
  <c r="H4" i="43"/>
  <c r="K15" i="1"/>
  <c r="H6" i="43"/>
  <c r="K16" i="1" l="1"/>
  <c r="H7" i="43"/>
</calcChain>
</file>

<file path=xl/comments1.xml><?xml version="1.0" encoding="utf-8"?>
<comments xmlns="http://schemas.openxmlformats.org/spreadsheetml/2006/main">
  <authors>
    <author>Philippe Bouzonnet</author>
  </authors>
  <commentList>
    <comment ref="K21" authorId="0">
      <text>
        <r>
          <rPr>
            <b/>
            <sz val="10"/>
            <color rgb="FF000000"/>
            <rFont val="Tahoma"/>
            <family val="2"/>
          </rPr>
          <t>Identifier la première AFLP</t>
        </r>
      </text>
    </comment>
    <comment ref="L21" authorId="0">
      <text>
        <r>
          <rPr>
            <b/>
            <sz val="11"/>
            <color rgb="FF000000"/>
            <rFont val="Calibri"/>
            <family val="2"/>
          </rPr>
          <t>Identifier la seconde AFLP</t>
        </r>
        <r>
          <rPr>
            <sz val="11"/>
            <color rgb="FF000000"/>
            <rFont val="Calibri"/>
            <family val="2"/>
          </rPr>
          <t xml:space="preserve">
</t>
        </r>
      </text>
    </comment>
  </commentList>
</comments>
</file>

<file path=xl/comments2.xml><?xml version="1.0" encoding="utf-8"?>
<comments xmlns="http://schemas.openxmlformats.org/spreadsheetml/2006/main">
  <authors>
    <author>Philippe Bouzonnet</author>
  </authors>
  <commentList>
    <comment ref="F5" authorId="0">
      <text>
        <r>
          <rPr>
            <b/>
            <sz val="10"/>
            <color rgb="FF000000"/>
            <rFont val="Tahoma"/>
            <family val="2"/>
          </rPr>
          <t>Quel type d'établissement ?</t>
        </r>
      </text>
    </comment>
    <comment ref="E6" authorId="0">
      <text>
        <r>
          <rPr>
            <b/>
            <sz val="10"/>
            <color rgb="FF000000"/>
            <rFont val="Tahoma"/>
            <family val="2"/>
          </rPr>
          <t>Identifier votre établissement</t>
        </r>
      </text>
    </comment>
  </commentList>
</comments>
</file>

<file path=xl/comments3.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P11" authorId="0">
      <text>
        <r>
          <rPr>
            <b/>
            <sz val="10"/>
            <color rgb="FF000000"/>
            <rFont val="Tahoma"/>
            <family val="2"/>
          </rPr>
          <t>Identifier la première AFLP</t>
        </r>
      </text>
    </comment>
    <comment ref="Q11" authorId="0">
      <text>
        <r>
          <rPr>
            <b/>
            <sz val="11"/>
            <color rgb="FF000000"/>
            <rFont val="Calibri"/>
            <family val="2"/>
          </rPr>
          <t>Identifier la seconde AFLP</t>
        </r>
        <r>
          <rPr>
            <sz val="11"/>
            <color rgb="FF000000"/>
            <rFont val="Calibri"/>
            <family val="2"/>
          </rPr>
          <t xml:space="preserve">
</t>
        </r>
      </text>
    </comment>
    <comment ref="V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4.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P11" authorId="0">
      <text>
        <r>
          <rPr>
            <b/>
            <sz val="10"/>
            <color rgb="FF000000"/>
            <rFont val="Tahoma"/>
            <family val="2"/>
          </rPr>
          <t>Identifier la première AFLP</t>
        </r>
      </text>
    </comment>
    <comment ref="Q11" authorId="0">
      <text>
        <r>
          <rPr>
            <b/>
            <sz val="11"/>
            <color rgb="FF000000"/>
            <rFont val="Calibri"/>
            <family val="2"/>
          </rPr>
          <t>Identifier la seconde AFLP</t>
        </r>
        <r>
          <rPr>
            <sz val="11"/>
            <color rgb="FF000000"/>
            <rFont val="Calibri"/>
            <family val="2"/>
          </rPr>
          <t xml:space="preserve">
</t>
        </r>
      </text>
    </comment>
    <comment ref="V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5.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6.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7.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8.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9.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10.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11.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12.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N11" authorId="0">
      <text>
        <r>
          <rPr>
            <b/>
            <sz val="10"/>
            <color rgb="FF000000"/>
            <rFont val="Tahoma"/>
            <family val="2"/>
          </rPr>
          <t>Identifier la première AFLP</t>
        </r>
      </text>
    </comment>
    <comment ref="O11" authorId="0">
      <text>
        <r>
          <rPr>
            <b/>
            <sz val="11"/>
            <color rgb="FF000000"/>
            <rFont val="Calibri"/>
            <family val="2"/>
          </rPr>
          <t>Identifier la seconde AFLP</t>
        </r>
        <r>
          <rPr>
            <sz val="11"/>
            <color rgb="FF000000"/>
            <rFont val="Calibri"/>
            <family val="2"/>
          </rPr>
          <t xml:space="preserve">
</t>
        </r>
      </text>
    </comment>
    <comment ref="R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sharedStrings.xml><?xml version="1.0" encoding="utf-8"?>
<sst xmlns="http://schemas.openxmlformats.org/spreadsheetml/2006/main" count="1042" uniqueCount="518">
  <si>
    <t>Session</t>
  </si>
  <si>
    <t>Ain</t>
  </si>
  <si>
    <t>Loire</t>
  </si>
  <si>
    <t>Rhône</t>
  </si>
  <si>
    <t>Pu_Pr</t>
  </si>
  <si>
    <t>Public</t>
  </si>
  <si>
    <t>Privé</t>
  </si>
  <si>
    <t>LP</t>
  </si>
  <si>
    <t>Vos protocoles</t>
  </si>
  <si>
    <t>Nom du groupe</t>
  </si>
  <si>
    <t>Nom du référent</t>
  </si>
  <si>
    <t>APSA 1</t>
  </si>
  <si>
    <t>APSA 2</t>
  </si>
  <si>
    <t>Référents</t>
  </si>
  <si>
    <t>Référent 1</t>
  </si>
  <si>
    <t>Référent 2</t>
  </si>
  <si>
    <t>Référent 3</t>
  </si>
  <si>
    <t>Référent 4</t>
  </si>
  <si>
    <t>Référent 5</t>
  </si>
  <si>
    <t>Référent 6</t>
  </si>
  <si>
    <t>Référent 7</t>
  </si>
  <si>
    <t>Référent 8</t>
  </si>
  <si>
    <t>Aviron</t>
  </si>
  <si>
    <t>Biathlon athlétique</t>
  </si>
  <si>
    <t>Combiné athlétique</t>
  </si>
  <si>
    <t>Course de demi-fond</t>
  </si>
  <si>
    <t>Course de haies</t>
  </si>
  <si>
    <t>Course de relais</t>
  </si>
  <si>
    <t>Course de vitesse</t>
  </si>
  <si>
    <t>Course trail</t>
  </si>
  <si>
    <t>Crosstraining</t>
  </si>
  <si>
    <t>Ergo-aviron</t>
  </si>
  <si>
    <t>Lancer de disque</t>
  </si>
  <si>
    <t>Lancer de javelot</t>
  </si>
  <si>
    <t>Lancer de poids</t>
  </si>
  <si>
    <t>Marche adaptée</t>
  </si>
  <si>
    <t>Natation de distance</t>
  </si>
  <si>
    <t>Natation de vitesse</t>
  </si>
  <si>
    <t>Saut Multibonds</t>
  </si>
  <si>
    <t>Saut en hauteur</t>
  </si>
  <si>
    <t>Saut à la perche</t>
  </si>
  <si>
    <t>Saut en longueur</t>
  </si>
  <si>
    <t>Sports de boules</t>
  </si>
  <si>
    <t>Canoé Kayak</t>
  </si>
  <si>
    <t>Char à voile</t>
  </si>
  <si>
    <t>Course orientation</t>
  </si>
  <si>
    <t>Equitation</t>
  </si>
  <si>
    <t>Escalade</t>
  </si>
  <si>
    <t>Plongée</t>
  </si>
  <si>
    <t>Raid APPN</t>
  </si>
  <si>
    <t>Randonnée</t>
  </si>
  <si>
    <t>Sauvetage aquatique</t>
  </si>
  <si>
    <t>Ski Nordique</t>
  </si>
  <si>
    <t>Ski Alpin</t>
  </si>
  <si>
    <t>Voile</t>
  </si>
  <si>
    <t>VTT</t>
  </si>
  <si>
    <t>Aérobic</t>
  </si>
  <si>
    <t>Acrosport</t>
  </si>
  <si>
    <t>Arts du cirque</t>
  </si>
  <si>
    <t>Danse</t>
  </si>
  <si>
    <t>Double dutch</t>
  </si>
  <si>
    <t>Gymnastique aérobic</t>
  </si>
  <si>
    <t>Gymnastique sportive</t>
  </si>
  <si>
    <t>Gymnastique rythmiique</t>
  </si>
  <si>
    <t>Badminton simple</t>
  </si>
  <si>
    <t>Badminton double</t>
  </si>
  <si>
    <t>Baseball</t>
  </si>
  <si>
    <t>Basket-ball</t>
  </si>
  <si>
    <t>Boxe française</t>
  </si>
  <si>
    <t>Beach volley</t>
  </si>
  <si>
    <t>Escrime</t>
  </si>
  <si>
    <t>Football</t>
  </si>
  <si>
    <t>Futsal</t>
  </si>
  <si>
    <t>Handball</t>
  </si>
  <si>
    <t>Hockey</t>
  </si>
  <si>
    <t>Judo</t>
  </si>
  <si>
    <t>Lutte</t>
  </si>
  <si>
    <t>Rugby</t>
  </si>
  <si>
    <t>Tennis de table</t>
  </si>
  <si>
    <t>Ultimate</t>
  </si>
  <si>
    <t>Tchoukball</t>
  </si>
  <si>
    <t>Volley-ball</t>
  </si>
  <si>
    <t>Tennis volley</t>
  </si>
  <si>
    <t>Tennis</t>
  </si>
  <si>
    <t>Waterpolo</t>
  </si>
  <si>
    <t>Aquagym</t>
  </si>
  <si>
    <t>Course en durée</t>
  </si>
  <si>
    <t>Musculation</t>
  </si>
  <si>
    <t>Natattion en durée</t>
  </si>
  <si>
    <t>Step</t>
  </si>
  <si>
    <t>Yoga</t>
  </si>
  <si>
    <t>Etranger</t>
  </si>
  <si>
    <t>Lycée_LPO_Erea</t>
  </si>
  <si>
    <t>Lycée_agricole</t>
  </si>
  <si>
    <t>Cfa_Mfr</t>
  </si>
  <si>
    <t>NOM</t>
  </si>
  <si>
    <t>PRENOM</t>
  </si>
  <si>
    <t>Ventilation points AFL</t>
  </si>
  <si>
    <t>Note finale</t>
  </si>
  <si>
    <t>CA</t>
  </si>
  <si>
    <t>CA1</t>
  </si>
  <si>
    <t>CA2</t>
  </si>
  <si>
    <t>CA3</t>
  </si>
  <si>
    <t>CA4</t>
  </si>
  <si>
    <t>CA5</t>
  </si>
  <si>
    <t>CA1_</t>
  </si>
  <si>
    <t>CA2_</t>
  </si>
  <si>
    <t>CA3_</t>
  </si>
  <si>
    <t>CA4_</t>
  </si>
  <si>
    <t>CA5_</t>
  </si>
  <si>
    <t>Répartition_2_6</t>
  </si>
  <si>
    <t>Répartition_4_4</t>
  </si>
  <si>
    <t>Répartition_6_2</t>
  </si>
  <si>
    <t>Ventilation_2_6</t>
  </si>
  <si>
    <t>Ventilation_4_4</t>
  </si>
  <si>
    <t>Ventilation_6_2</t>
  </si>
  <si>
    <t>Répartition points AFL</t>
  </si>
  <si>
    <t>Inapte</t>
  </si>
  <si>
    <t>SEXE</t>
  </si>
  <si>
    <t>Masculin</t>
  </si>
  <si>
    <t>Féminin</t>
  </si>
  <si>
    <t>Note 
finale EPS</t>
  </si>
  <si>
    <t>8 Pts</t>
  </si>
  <si>
    <t>Nombre de DI</t>
  </si>
  <si>
    <t xml:space="preserve">Quel département ? Public ou privé ? Lycée, LPO, LP, Cfa ou Mfr ? </t>
  </si>
  <si>
    <t>LP_Pu_Ain</t>
  </si>
  <si>
    <t>Lyc_LPO_Pu_Ain</t>
  </si>
  <si>
    <t>LP_Pr_Ain</t>
  </si>
  <si>
    <t>Cfa_Mfr_Agri_Ain</t>
  </si>
  <si>
    <t>Lyc_LPO_Pu_Loire</t>
  </si>
  <si>
    <t>LP_Pu_Loire</t>
  </si>
  <si>
    <t>Lyc_LPO_Pr_Loire</t>
  </si>
  <si>
    <t>LP_Pr_Loire</t>
  </si>
  <si>
    <t>Cfa_Mfr_Agri_Loire</t>
  </si>
  <si>
    <t>Lyc_LPO_Pr_Ain</t>
  </si>
  <si>
    <t>Lyc_LPO_Pu_Rhône</t>
  </si>
  <si>
    <t>LP_Pu_Rhône</t>
  </si>
  <si>
    <t>Lyc_LPO_Pr_Rhône</t>
  </si>
  <si>
    <t>LP_Pr_Rhône</t>
  </si>
  <si>
    <t>Cfa_Mfr_Agri_Rhône</t>
  </si>
  <si>
    <t>Lyc Pol Pu St Exupéry Bellegarde  0010006B</t>
  </si>
  <si>
    <t>Lyc Pu Du Bugey  0010010F</t>
  </si>
  <si>
    <t>Lyc Pu Lalande  0010013J</t>
  </si>
  <si>
    <t>Lyc Pu Edgar Quinet  0010014K</t>
  </si>
  <si>
    <t>Lyc Pu De la plaine de l'Ain  0011194T</t>
  </si>
  <si>
    <t>Lyc Pu Du Val de Saône  0011276G</t>
  </si>
  <si>
    <t>Lyc Pu De la Cotière  0011326L</t>
  </si>
  <si>
    <t>LPO Pu Joseph-Marie Carriat  0010016M</t>
  </si>
  <si>
    <t>LPO Pu Xavier Bichat  0010032E</t>
  </si>
  <si>
    <t>LPO Pu Paul Painlevé  0010034G</t>
  </si>
  <si>
    <t>LPO Pu Ferney Voltaire Internationale  0010072Y</t>
  </si>
  <si>
    <t>LPO Pu Arbez Carme  0011119L</t>
  </si>
  <si>
    <t>Lyc Pu Albert Camus  0420013L</t>
  </si>
  <si>
    <t>Lyc Pu Jacob Holtzer  0420014M</t>
  </si>
  <si>
    <t>Lyc Pu Beauregard  0420018S</t>
  </si>
  <si>
    <t>LPO Pu Georges Brassens  0420027B</t>
  </si>
  <si>
    <t>Lyc Pu Jean Puy  0420031F</t>
  </si>
  <si>
    <t>Lyc Pu Albert Thomas  0420033H</t>
  </si>
  <si>
    <t>Lyc Pu Carnot  0420034J</t>
  </si>
  <si>
    <t>Lyc Pu Claude Lebois  0420040R</t>
  </si>
  <si>
    <t>Lyc Pu Claude Fauriel  0420041S</t>
  </si>
  <si>
    <t>Lyc Pu Honoré d'Urfé  0420042T</t>
  </si>
  <si>
    <t>Lyc Pu Jean Monnet  0420043U</t>
  </si>
  <si>
    <t>Lyc Pu Simone Weil  0420044V</t>
  </si>
  <si>
    <t>Lyc Pu Etienne Mimard  0420046X</t>
  </si>
  <si>
    <t>Lyc Pu Du Forez - Feurs  0421788R</t>
  </si>
  <si>
    <t>Lyc Pu François Mauriac-Forez  0421976V</t>
  </si>
  <si>
    <t>Lyc Pu Cité scolaire de l'Astrée  0422132P</t>
  </si>
  <si>
    <t>Lyc Pu Des Horizons  0422284E</t>
  </si>
  <si>
    <t>LPO Pu Jérémie de la Rue  0420008F</t>
  </si>
  <si>
    <t>Lyc Pu Ampère  0690023A</t>
  </si>
  <si>
    <t>Lyc Pu Du Parc  0690026D</t>
  </si>
  <si>
    <t>Lyc Pu Edouard Herriot  0690027E</t>
  </si>
  <si>
    <t>Lyc Pu St Just  0690028F</t>
  </si>
  <si>
    <t>Lyc Pu Lacassagne  0690029G</t>
  </si>
  <si>
    <t>Lyc Pu Antoine de St Exupéry  0690031J</t>
  </si>
  <si>
    <t>Lyc Pu Juliette Récamier  0690032K</t>
  </si>
  <si>
    <t>Lyc Pu Auguste et Louis Lumière  0690035N</t>
  </si>
  <si>
    <t>Lyc Pu Martinière Diderot  0690037R</t>
  </si>
  <si>
    <t>Lyc Pu Martinière Duchère  0690038S</t>
  </si>
  <si>
    <t>Lyc Pu Colbert  0690042W</t>
  </si>
  <si>
    <t>Lyc Pu Parc Chabrières  0690074F</t>
  </si>
  <si>
    <t>Lyc Pu Jean Perrin  0690082P</t>
  </si>
  <si>
    <t>Lyc Pu Marcel Sembat  0690104N</t>
  </si>
  <si>
    <t>Lyc Pu Pierre Brossolette  0690132U</t>
  </si>
  <si>
    <t>Lyc Pu Martinière Monplaisir  0692866R</t>
  </si>
  <si>
    <t>Lyc Pu Jean-Paul Sartre  0693044J</t>
  </si>
  <si>
    <t>Cité scolaire Internationale (CSI) Pu  0693446W</t>
  </si>
  <si>
    <t>Lyc Pu Condorcet  0693478F</t>
  </si>
  <si>
    <t>Lyc Pu Blaise Pascal  0693518Z</t>
  </si>
  <si>
    <t>Lyc Pu Robert Doisneau  0693619J</t>
  </si>
  <si>
    <t>Lyc Pu René Descartes  0693654X</t>
  </si>
  <si>
    <t>Lyc Pu Rosa Parks  0694026B</t>
  </si>
  <si>
    <t>Lyc Pu Germaine Tillion  0694069Y</t>
  </si>
  <si>
    <t>Lyc Pu Charles Mérieux  0694405N</t>
  </si>
  <si>
    <t>LPO Pu René Cassin  0690085T</t>
  </si>
  <si>
    <t>LPO Pu Claude Bernard  0690097F</t>
  </si>
  <si>
    <t>LPO Pu Frédéric Fays  0690103M</t>
  </si>
  <si>
    <t>LPO Pu Edouard Branly  0690128P</t>
  </si>
  <si>
    <t>LPO Pu Louis Armand  0691644M</t>
  </si>
  <si>
    <t>LPO Pu Albert Camus Sermenaz  0692517L</t>
  </si>
  <si>
    <t>LPO Pu Jacques Brel  0692717D</t>
  </si>
  <si>
    <t>LPO Pu Chaplin  0692800U</t>
  </si>
  <si>
    <t>LPO Pu Aragon Picasso  0693330V</t>
  </si>
  <si>
    <t>LPO Pu François Rabelais  0693504J</t>
  </si>
  <si>
    <t>LPO Pu François Mansart  0693566B</t>
  </si>
  <si>
    <t>LPO Pu Aiguerande  0693734J</t>
  </si>
  <si>
    <t>LPO Pr Jeanne d'Arc - Gex Cessy   0010878Z</t>
  </si>
  <si>
    <t>Lyc Pr Lamartine   0010069V</t>
  </si>
  <si>
    <t>Lyc Pr St Pierre - Bourg en Bresse   0010070W</t>
  </si>
  <si>
    <t>Lyc Pr St Joseph - Miribel   0010075B</t>
  </si>
  <si>
    <t>Lyc Pr St Joseph   0011431A</t>
  </si>
  <si>
    <t>Lyc Pr St Paul Forez   0420973E</t>
  </si>
  <si>
    <t>Lyc Pr Ste Anne - Roanne   0420974F</t>
  </si>
  <si>
    <t>Lyc Pr St Louis   0420976H</t>
  </si>
  <si>
    <t>Lyc Pr Tezenas du Montcel   0420979L</t>
  </si>
  <si>
    <t>Lyc Pr Externat St Michel   0421021G</t>
  </si>
  <si>
    <t>Lyc Pr Ste Marie la grand'grange   0421022H</t>
  </si>
  <si>
    <t>Lyc Pr St Paul - Roanne   0421023J</t>
  </si>
  <si>
    <t>Lyc Pr Notre Dame - Charlieu   0421025L</t>
  </si>
  <si>
    <t>Lyc Pr Sévigné   0421034W</t>
  </si>
  <si>
    <t>Lyc Pr St Paul - St Etienne   0421035X</t>
  </si>
  <si>
    <t>Lyc Pr St Pierre - St Galmier ou Montrond   0422318S</t>
  </si>
  <si>
    <t>LPO Pr La Salesienne   0422158T</t>
  </si>
  <si>
    <t>LPO Pr Hôtelier Le Renouveau   0422160V</t>
  </si>
  <si>
    <t>Lyc Pr Charles de Foucauld   0690514J</t>
  </si>
  <si>
    <t>Lyc Pr Notre Dame des Minimes   0690519P</t>
  </si>
  <si>
    <t>Lyc Pr La Favorite   0690520R</t>
  </si>
  <si>
    <t>Lyc Pr Externat Ste Marie Lyon   0690521S</t>
  </si>
  <si>
    <t>Lyc Pr Externat Ste Marie Verpillière   0690521S</t>
  </si>
  <si>
    <t>Lyc Pr Externat Ste Marie Mézieu   0690521S</t>
  </si>
  <si>
    <t>Lyc Pr Lazaristes   0690522T</t>
  </si>
  <si>
    <t>Lyc Pr Deborde   0690529A</t>
  </si>
  <si>
    <t>Lyc Pr Externat de la Trinité   0690533E</t>
  </si>
  <si>
    <t>Lyc Pr Belmont-Capdepon   0690536H</t>
  </si>
  <si>
    <t>Lyc Pr Pierre Termier   0690538K</t>
  </si>
  <si>
    <t>Lyc Pr Assomption Bellevue   0690539L</t>
  </si>
  <si>
    <t>Lyc Pr Notre Dame de Bellegarde   0690540M</t>
  </si>
  <si>
    <t>Lyc Pr Chassagnes   0690542P</t>
  </si>
  <si>
    <t>Lyc Pr St Thomas d'Aquin - Oullins   0690543R</t>
  </si>
  <si>
    <t>Lyc Pr St Joseph - Tassin   0690550Y</t>
  </si>
  <si>
    <t>Lyc Pr Notre Dame de Mongré   0690552A</t>
  </si>
  <si>
    <t>Lyc Pr Notre Dame - Villefranche   0690553B</t>
  </si>
  <si>
    <t>Lyc Pr Immaculée Conception   0690554C</t>
  </si>
  <si>
    <t>Lyc Pr St Louis St Bruno   0690563M</t>
  </si>
  <si>
    <t>Lyc Pr les Chartreux   0690564N</t>
  </si>
  <si>
    <t>Lyc Pr St Marc   0690571W</t>
  </si>
  <si>
    <t>Lyc Pr Chevreul   0690574Z</t>
  </si>
  <si>
    <t>Lyc Pr Icof   0690631L</t>
  </si>
  <si>
    <t>Lyc Pr La Mache   0690634P</t>
  </si>
  <si>
    <t>Lyc Pr O.R.T   0690642Y</t>
  </si>
  <si>
    <t>Lyc Pr Alexis Carrel   0690646C</t>
  </si>
  <si>
    <t>Lyc Pr Jean-Baptiste de la Salle Lazaristes   0690671E</t>
  </si>
  <si>
    <t>Lyc Pr Champagnat   0691654Y</t>
  </si>
  <si>
    <t>Lyc Pr Don Bosco   0691659D</t>
  </si>
  <si>
    <t>Lyc Pr Notre Dame de Bel Air   0693267B</t>
  </si>
  <si>
    <t>Lyc Pr la Xavière   0693587Z</t>
  </si>
  <si>
    <t>Lyc Pr Juif de Lyon - Beit Yaacov   0693769X</t>
  </si>
  <si>
    <t>Lyc r Beth Hanna   0694066V</t>
  </si>
  <si>
    <t>Lyc Pr Al Kindi   0694086S</t>
  </si>
  <si>
    <t>Lyc Pr St Charles   0694197M</t>
  </si>
  <si>
    <t>LPO Pr Jehanne de France   0693786R</t>
  </si>
  <si>
    <t>LP Pu Alexandre Bérard  0010001W</t>
  </si>
  <si>
    <t>LP Pu Georges Charpak  0010020S</t>
  </si>
  <si>
    <t>LP Pu Marcelle Parde  0010021T</t>
  </si>
  <si>
    <t>LP Pu Du Bugey  0011010T</t>
  </si>
  <si>
    <t>LP Pu Gabriel Voisin  0011118K</t>
  </si>
  <si>
    <t>LP Pu Pierre Coton  0420021V</t>
  </si>
  <si>
    <t>LP Pu Benoit Charvet  0420049A</t>
  </si>
  <si>
    <t>LP Pu Du haut Forez  0420065T</t>
  </si>
  <si>
    <t>LP Pu Jacob Holtzer  0420073B</t>
  </si>
  <si>
    <t>LP Pu Albert Camus  0420074C</t>
  </si>
  <si>
    <t>LP Pu Beauregard  0420075D</t>
  </si>
  <si>
    <t>LP Pu Carnot  0420076E</t>
  </si>
  <si>
    <t>LP Pu Albert Thomas  0420077F</t>
  </si>
  <si>
    <t>LP Pu Claude Lebois  0420078G</t>
  </si>
  <si>
    <t>LP Pu Etienne Mimard  0420079H</t>
  </si>
  <si>
    <t>LP Pu Benoit Fourneyron  0420958N</t>
  </si>
  <si>
    <t>LP Pu Etienne Legrand  0421489R</t>
  </si>
  <si>
    <t>LP Pu Adrien Testud  0421606T</t>
  </si>
  <si>
    <t>LP Pu Pierre Desgrange  0421691K</t>
  </si>
  <si>
    <t>LP Pu Hôtelier  0421736J</t>
  </si>
  <si>
    <t>LP Pu Barthélémy Thimonnier  0690003D</t>
  </si>
  <si>
    <t>LP Pu Gustave Eiffel  0690008J</t>
  </si>
  <si>
    <t>LP Pu Tony Garnier  0690010L</t>
  </si>
  <si>
    <t>LP Pu Danielle Casanova  0690018V</t>
  </si>
  <si>
    <t>LP Pu Hector Guimard  0690040U</t>
  </si>
  <si>
    <t>LP Pu Jacques Flesselles  0690043X</t>
  </si>
  <si>
    <t>LP Pu Jean Lurçat  0690045Z</t>
  </si>
  <si>
    <t>LP Pu Louise Labé  0690046A</t>
  </si>
  <si>
    <t>LP Pu Magenta  0690047B</t>
  </si>
  <si>
    <t>LP Pu Diderot  0690048C</t>
  </si>
  <si>
    <t>LP Pu du 1er Film  0690092A</t>
  </si>
  <si>
    <t>LP Pu Hélène Boucher  0690093B</t>
  </si>
  <si>
    <t>LP Pu Emile Béjuit  0690105P</t>
  </si>
  <si>
    <t>LP Pu Alfred de Musset  0690107S</t>
  </si>
  <si>
    <t>LP Pu Marie Curie  0690109U</t>
  </si>
  <si>
    <t>LP Pu Camille Claudel  0690125L</t>
  </si>
  <si>
    <t>LP Pu Edmond Labbé  0690129R</t>
  </si>
  <si>
    <t>LP Pu Joseph-Marie Jacquard  0690281F</t>
  </si>
  <si>
    <t>LP Pu Georges Lamarque  0691626T</t>
  </si>
  <si>
    <t>LP Pu Marc Seguin  0692418D</t>
  </si>
  <si>
    <t>LP Pu André Cuzin  0692968B</t>
  </si>
  <si>
    <t>LP Pu Les Canuts  0693045K</t>
  </si>
  <si>
    <t>LP Pu Fernand Forest  0693094N</t>
  </si>
  <si>
    <t>LP Pu François Cevert  0693095P</t>
  </si>
  <si>
    <t>LP Pr St Joseph - Bourg en Bresse   0010099C</t>
  </si>
  <si>
    <t>LP Pr St Joseph - Miribel   0010814E</t>
  </si>
  <si>
    <t>LP Pr Lamartine   0011258M</t>
  </si>
  <si>
    <t>LP Pr Des Collines - Le Mollard   0420982P</t>
  </si>
  <si>
    <t>LP Pr Ste Marie - St Etienne   0420984S</t>
  </si>
  <si>
    <t>LP Pr Ste Claire   0420985T</t>
  </si>
  <si>
    <t>LP Pr Arago   0420987V</t>
  </si>
  <si>
    <t>LP Pr Le Marais Ste Thérèse   0420991Z</t>
  </si>
  <si>
    <t>LP Pr Lachaux - St Joseph - Le Chambon   0420992A</t>
  </si>
  <si>
    <t>LP Pr Ste Marie la grand'grange   0420996E</t>
  </si>
  <si>
    <t>LP Pr Des monts du lyonnais   0420998G</t>
  </si>
  <si>
    <t>LP Pr Jean-Baptiste d'Allard   0421002L</t>
  </si>
  <si>
    <t>LP Pr St Vincent - St Ennemond   0421006R</t>
  </si>
  <si>
    <t>LP Pr Tezenas du Montcel   0421742R</t>
  </si>
  <si>
    <t>LP Pr Ste Anne Arago - Roanne   0421979Y</t>
  </si>
  <si>
    <t>LP Pr la Salle - St Etienne   0421980Z</t>
  </si>
  <si>
    <t>LP Pr St Marc   0690641X</t>
  </si>
  <si>
    <t>LP Pr St Joseph - Lyon Garibaldi   0690651H</t>
  </si>
  <si>
    <t>LP Pr Orsel   0690653K</t>
  </si>
  <si>
    <t>LP Pr Japy   0690660T</t>
  </si>
  <si>
    <t>LP Pr La Favorite   0690697H</t>
  </si>
  <si>
    <t>LP Pr Sepr   0690698J</t>
  </si>
  <si>
    <t>LP Pr St Louis St Bruno   0690712Z</t>
  </si>
  <si>
    <t>LP St Charles   0691680B</t>
  </si>
  <si>
    <t>LP Pr Coiffure de Lyon Couturier   0691723Y</t>
  </si>
  <si>
    <t>LP Pr Coiffure Algérie   0691724Z</t>
  </si>
  <si>
    <t>ITCC Pr Peyrefitte Esthétique   0691875N</t>
  </si>
  <si>
    <t>LP Pr La Vidaude   0693332X</t>
  </si>
  <si>
    <t>LP Pr Don Bosco   0693371P</t>
  </si>
  <si>
    <t>LP Pr Alexis Carrel   0693373S</t>
  </si>
  <si>
    <t>LP Pr La Mache   0693374T</t>
  </si>
  <si>
    <t>LP Pr Notre Dame - Villefranche   0693375U</t>
  </si>
  <si>
    <t>LP Pr O.R.T   0693406C</t>
  </si>
  <si>
    <t>Lyc agricole Pu Edouard Herriot - Cibeins   0010059J</t>
  </si>
  <si>
    <t>Lyc agricole Pu Les Sardières   0010819K</t>
  </si>
  <si>
    <t>Cfa Pr de l'industrie AFPMA-Peronnas   0010856A</t>
  </si>
  <si>
    <t>Cfa Pr du BTP Ain   0010965U</t>
  </si>
  <si>
    <t>Mfr Pr La Vernée Peronnas   0011073L</t>
  </si>
  <si>
    <t>Mfr Pr Pont de Veyle   0011171T</t>
  </si>
  <si>
    <t>FRMFREO Pr Balan   0011268Y</t>
  </si>
  <si>
    <t>Mfr Pr Cormaranche en Bugey   0011324J</t>
  </si>
  <si>
    <t>Lyc agricole Pu Roanne Cherve   0421078U</t>
  </si>
  <si>
    <t>Lyc agricole Pu Montbrison Agricole   0421088E</t>
  </si>
  <si>
    <t>Lyc agricole Pr E. Gautier Ressins   0421090G</t>
  </si>
  <si>
    <t>Cfa Pr Btp Loire-Michel Cluzel    0421139K</t>
  </si>
  <si>
    <t>Mfr r St Chamond   0421184J</t>
  </si>
  <si>
    <t>Mfr Pr St Germain Lespinasse - Les Athiauds - St Chamond   0421187M</t>
  </si>
  <si>
    <t>Lycée Pu horticole de Montravel   0421210M</t>
  </si>
  <si>
    <t>Mfr Pr D'Allard Montbrison   0421288X</t>
  </si>
  <si>
    <t>Institut des métiers de St Etienne (ex CFA Les Moulinières)   0421567A</t>
  </si>
  <si>
    <t>Cfa Pr du Roannais Mably   0421609W</t>
  </si>
  <si>
    <t>Lyc agricole Pr Puits de l'Aulne   0421674S</t>
  </si>
  <si>
    <t>Mfr Pr Ireo St Etienne   0421807L</t>
  </si>
  <si>
    <t>Cfa Pr AFIL   0421975U</t>
  </si>
  <si>
    <t>FRMFREO Pr du parc de Montbrison   0422218H</t>
  </si>
  <si>
    <t>Cfa Pr AFIL Mably   0422264H</t>
  </si>
  <si>
    <t>Cfa Pr Btp Michel Cluzel antenne Roanne    0422267L</t>
  </si>
  <si>
    <t>Lyc La Bruyère Dardilly   0690250X</t>
  </si>
  <si>
    <t>Lyc Agri Pu André Paillot   0690279D</t>
  </si>
  <si>
    <t>Cfa Pr Carrel   0690723L</t>
  </si>
  <si>
    <t>Lyc Pr Agricole Sandar   0691678Z</t>
  </si>
  <si>
    <t>Cfa de l'Industrie AFPM ou Cfa Lyon   0692210C</t>
  </si>
  <si>
    <t>Cfa Fr Btp Philibert de L'Orme   0692214G</t>
  </si>
  <si>
    <t>Cfa Pr Arfa de Limas   0692360R</t>
  </si>
  <si>
    <t>Cfa Pr Arfa Tarare   0692360R</t>
  </si>
  <si>
    <t>Cfa Pr Sepr   0692514H</t>
  </si>
  <si>
    <t>LP Agri Pr Jean Monnet   0692682R</t>
  </si>
  <si>
    <t>Mfr Pr Lamure sur Azergues - Les 4 vallées   0692705R</t>
  </si>
  <si>
    <t>Mfr Pr St Laurent de Chamousset   0692706S</t>
  </si>
  <si>
    <t>Mfr Pr Villié Morgon - la Briratte   0692708U</t>
  </si>
  <si>
    <t>Mfr Pr La Palma   0693067J</t>
  </si>
  <si>
    <t>Cfa Pr Interfora - St Fons   0693328T</t>
  </si>
  <si>
    <t>Cfa Pr Btp Afra Dardilly   0693400W</t>
  </si>
  <si>
    <t>Cfa Pr C.E.R.T.A Vénissieux   0693501F</t>
  </si>
  <si>
    <t>Cfa Pr Plasturgie CIRFAP   0693640G</t>
  </si>
  <si>
    <t>Cfa Pr Charmattes St Martin en haut CIRFAP   0693674U</t>
  </si>
  <si>
    <t>Cfa Pr Ecapra Villeurbanne - Fed Comp Bat   0693694R</t>
  </si>
  <si>
    <t>Cfa Pr Transport et logistique Vaulx (IFTIM)   0693701Y</t>
  </si>
  <si>
    <t>Cfa Pr de la propreté INHNI   0693702Z</t>
  </si>
  <si>
    <t>Elea Pr   0694184Y</t>
  </si>
  <si>
    <t>Cfa ASAF Pr (Acad Serv Aux Familles)   0694438Z</t>
  </si>
  <si>
    <t>Cfa Pr Agri Creap St Symphorien/Coise   0694458W</t>
  </si>
  <si>
    <t>Cfa Pr Rabelais   0694480V</t>
  </si>
  <si>
    <t>Erea Philibert Commerson   0010966V</t>
  </si>
  <si>
    <t>Erea Monchovet Sorbiers - Nelson Mandela   0421608V</t>
  </si>
  <si>
    <t>Elie Vignal Pu    0692165D</t>
  </si>
  <si>
    <t>Erea René Pellet Pu - Villeurbanne   0692390Y</t>
  </si>
  <si>
    <t>Type</t>
  </si>
  <si>
    <t>Nom de l'enseignant en charge de ces groupes</t>
  </si>
  <si>
    <r>
      <rPr>
        <b/>
        <sz val="12"/>
        <color theme="8"/>
        <rFont val="Calibri (Corps)"/>
      </rPr>
      <t>Etape 1</t>
    </r>
    <r>
      <rPr>
        <sz val="12"/>
        <color theme="1"/>
        <rFont val="Calibri"/>
        <family val="2"/>
        <scheme val="minor"/>
      </rPr>
      <t xml:space="preserve"> : Vous avez retourné vos référentiels au CTIA de votre département</t>
    </r>
  </si>
  <si>
    <r>
      <rPr>
        <b/>
        <sz val="12"/>
        <color theme="8"/>
        <rFont val="Calibri (Corps)"/>
      </rPr>
      <t xml:space="preserve">Etape 2 </t>
    </r>
    <r>
      <rPr>
        <sz val="12"/>
        <color theme="1"/>
        <rFont val="Calibri"/>
        <family val="2"/>
        <scheme val="minor"/>
      </rPr>
      <t>: Vous allez saisir vos protocoles sur cette feuiile et dans Cyclades</t>
    </r>
  </si>
  <si>
    <t>Protocoles</t>
  </si>
  <si>
    <t>Attention, le nom du groupe doit être identique avec celui saisi par votre administration</t>
  </si>
  <si>
    <t xml:space="preserve">Votre établissement  </t>
  </si>
  <si>
    <t>Saisir le nom de chaque groupe en associant un protocole</t>
  </si>
  <si>
    <t>Choix ventilation points AFLP 3,4,5 ou 6</t>
  </si>
  <si>
    <t>AFLP 1/ 7 Pts</t>
  </si>
  <si>
    <t>AFLP 2 /5 Pts</t>
  </si>
  <si>
    <t>AFLP 3</t>
  </si>
  <si>
    <t>AFLP 4</t>
  </si>
  <si>
    <t>AFLP</t>
  </si>
  <si>
    <t>AFLP 5</t>
  </si>
  <si>
    <t>AFLP 6</t>
  </si>
  <si>
    <t xml:space="preserve">Moyennes   </t>
  </si>
  <si>
    <t>Outil de gestion des protocoles et notes EPS des candidats Cap en CCF</t>
  </si>
  <si>
    <t>Certificat d'aptitude professionnelle (CAP)
Circulaire du 17-7-2020 ( BO n°31 du 30-7-2020) : "Évaluation de l'enseignement d'éducation physique et sportive au certificat d'aptitude professionnelle - Organisation des épreuves en contrôle en cours de formation - référentiel national d'évaluation"
Modalités :
En fin de formation, le candidat choisit de répartir les 8 points entre les deux AFLP retenus avant la situation d’évaluation (avec un minimum de 2 points pour un AFLP)
Trois choix sont possibles : 4-4 / 6-2 / 2-6
La répartition choisie doit être annoncée par l’élève au cours des premières séances de la séquence, avant la situation d’évaluation</t>
  </si>
  <si>
    <t xml:space="preserve">En cas de note unique vous devez préciser si l'équipe EPS conserve la note ou la neutralise </t>
  </si>
  <si>
    <t>Note unique invalidée</t>
  </si>
  <si>
    <t>Dans la perspective d'un éventuel recours, en cas de note unique ou de non attribution de note, il vous revient de conserver les éléments d'appréciation de maintien ou non de la note finale sous réserve de l'obtention de l'accord du chef d'établissement, après consultation de l'équipe pédagogique.</t>
  </si>
  <si>
    <t xml:space="preserve">Session </t>
  </si>
  <si>
    <t>Accès aux textes</t>
  </si>
  <si>
    <t>Accès aux protocole 1</t>
  </si>
  <si>
    <t>Accès aux protocole 2</t>
  </si>
  <si>
    <t>Accès aux protocole 3</t>
  </si>
  <si>
    <t>Accès aux protocole 4</t>
  </si>
  <si>
    <t>Accès aux protocole 5</t>
  </si>
  <si>
    <t>Accès aux protocole 6</t>
  </si>
  <si>
    <t>Accès aux protocole 7</t>
  </si>
  <si>
    <t>Accès aux protocole 8</t>
  </si>
  <si>
    <t>Accès aux protocole 9</t>
  </si>
  <si>
    <t>Accès aux protocole 10</t>
  </si>
  <si>
    <t>Retour Accueil</t>
  </si>
  <si>
    <t>Moyenne Filles</t>
  </si>
  <si>
    <t>Moyenne Gars</t>
  </si>
  <si>
    <t>Ecart Filles/Gars</t>
  </si>
  <si>
    <t>Vous n'êtes pas obligé d'utiliser les menus déroulants pour saisir les notes des AFLP mais il faut alors saisir la bonne valeur</t>
  </si>
  <si>
    <t>Moyenne générale</t>
  </si>
  <si>
    <t>Choix_1Note</t>
  </si>
  <si>
    <t>Note unique retenue</t>
  </si>
  <si>
    <t>Moyenne Totale</t>
  </si>
  <si>
    <t xml:space="preserve">Moyennes  </t>
  </si>
  <si>
    <t>G1</t>
  </si>
  <si>
    <t>G2</t>
  </si>
  <si>
    <t>G3</t>
  </si>
  <si>
    <t>G4</t>
  </si>
  <si>
    <t>G5</t>
  </si>
  <si>
    <t>G6</t>
  </si>
  <si>
    <t>G7</t>
  </si>
  <si>
    <t>G8</t>
  </si>
  <si>
    <t>G9</t>
  </si>
  <si>
    <t>G10</t>
  </si>
  <si>
    <t>Absent</t>
  </si>
  <si>
    <t>Statistiques de vos 
candidats  CAP</t>
  </si>
  <si>
    <t>Force Majeure</t>
  </si>
  <si>
    <t>Cocco</t>
  </si>
  <si>
    <t>KAYAALTI Melda</t>
  </si>
  <si>
    <t>Ca1_Ad</t>
  </si>
  <si>
    <t>CA2_Ad</t>
  </si>
  <si>
    <t>Ca3_Ad</t>
  </si>
  <si>
    <t>CA4_Ad</t>
  </si>
  <si>
    <t>Flechettes_Ad</t>
  </si>
  <si>
    <t>Orientarion_Ad</t>
  </si>
  <si>
    <t>CA1_Ad</t>
  </si>
  <si>
    <t>CA3_Ad</t>
  </si>
  <si>
    <t>CA5_Ad</t>
  </si>
  <si>
    <t>Protocoles Adaptés</t>
  </si>
  <si>
    <t>Personnalisation APSA Adaptées</t>
  </si>
  <si>
    <t xml:space="preserve">     2   Pour saisir des épreuves adaptées selectionner un CAx_Ad</t>
  </si>
  <si>
    <t xml:space="preserve">     1   Personnalisez votre liste D"APSA  adaptées dans l'onglet Adapte </t>
  </si>
  <si>
    <r>
      <rPr>
        <b/>
        <sz val="22"/>
        <color theme="1"/>
        <rFont val="Calibri"/>
        <family val="2"/>
        <scheme val="minor"/>
      </rPr>
      <t>MODE DE SAISIE</t>
    </r>
    <r>
      <rPr>
        <b/>
        <sz val="18"/>
        <color theme="1"/>
        <rFont val="Calibri"/>
        <family val="2"/>
        <scheme val="minor"/>
      </rPr>
      <t xml:space="preserve">
</t>
    </r>
    <r>
      <rPr>
        <b/>
        <sz val="16"/>
        <color theme="1"/>
        <rFont val="Calibri"/>
        <family val="2"/>
        <scheme val="minor"/>
      </rPr>
      <t>Validez votre choix dans la page Accueil   
les barèmes peuvent être modifiés dans les tables ci dessoos</t>
    </r>
  </si>
  <si>
    <r>
      <rPr>
        <b/>
        <sz val="20"/>
        <color theme="1"/>
        <rFont val="Calibri"/>
        <family val="2"/>
        <scheme val="minor"/>
      </rPr>
      <t>Degré de Competence</t>
    </r>
    <r>
      <rPr>
        <b/>
        <sz val="16"/>
        <color theme="1"/>
        <rFont val="Calibri"/>
        <family val="2"/>
        <scheme val="minor"/>
      </rPr>
      <t xml:space="preserve">
 avec conversion automatique   </t>
    </r>
  </si>
  <si>
    <t>DIRECTE</t>
  </si>
  <si>
    <r>
      <rPr>
        <b/>
        <sz val="20"/>
        <color theme="1"/>
        <rFont val="Calibri"/>
        <family val="2"/>
        <scheme val="minor"/>
      </rPr>
      <t xml:space="preserve">Note  / 4 </t>
    </r>
    <r>
      <rPr>
        <b/>
        <sz val="16"/>
        <color theme="1"/>
        <rFont val="Calibri"/>
        <family val="2"/>
        <scheme val="minor"/>
      </rPr>
      <t xml:space="preserve">
avec conversion Automatique</t>
    </r>
  </si>
  <si>
    <t>Degré de Comp.</t>
  </si>
  <si>
    <t xml:space="preserve"> / 2</t>
  </si>
  <si>
    <t xml:space="preserve"> / 4</t>
  </si>
  <si>
    <t xml:space="preserve"> / 6</t>
  </si>
  <si>
    <t>Note /4</t>
  </si>
  <si>
    <t>1-</t>
  </si>
  <si>
    <t>1+</t>
  </si>
  <si>
    <t>2-</t>
  </si>
  <si>
    <t>2+</t>
  </si>
  <si>
    <t>3-</t>
  </si>
  <si>
    <t>3+</t>
  </si>
  <si>
    <t>4-</t>
  </si>
  <si>
    <t>4+</t>
  </si>
  <si>
    <t>Note AFL2</t>
  </si>
  <si>
    <t>Note AFL3</t>
  </si>
  <si>
    <t>Note 
finale</t>
  </si>
  <si>
    <t>Degré: 1- à 4+  =&gt; Conv.</t>
  </si>
  <si>
    <t>Mode de Sasie AFLP 3 à 6</t>
  </si>
  <si>
    <t>MODE DE SAISIE</t>
  </si>
  <si>
    <t xml:space="preserve">Quelle session ? </t>
  </si>
  <si>
    <t>ATTENTION   Cette verson  est paramétrable</t>
  </si>
  <si>
    <t xml:space="preserve"> directe </t>
  </si>
  <si>
    <t>Niveau de Compétences</t>
  </si>
  <si>
    <t xml:space="preserve"> =&gt; vous notez en niveau de compétence de 1- à 4 +   la conversion se fait en fonction de la table de conversion</t>
  </si>
  <si>
    <t xml:space="preserve">Note / 4 </t>
  </si>
  <si>
    <t xml:space="preserve"> =&gt; Vous notez toujours sur 4 et la conversion se fait en fonction de la table de conversion</t>
  </si>
  <si>
    <r>
      <t>Vous  pouvez</t>
    </r>
    <r>
      <rPr>
        <b/>
        <u/>
        <sz val="14"/>
        <color theme="1"/>
        <rFont val="Calibri"/>
        <family val="2"/>
        <scheme val="minor"/>
      </rPr>
      <t xml:space="preserve"> modifier les tables de conversion</t>
    </r>
    <r>
      <rPr>
        <sz val="14"/>
        <color theme="1"/>
        <rFont val="Calibri"/>
        <family val="2"/>
        <scheme val="minor"/>
      </rPr>
      <t xml:space="preserve"> au bas de l'onglet </t>
    </r>
    <r>
      <rPr>
        <b/>
        <sz val="14"/>
        <color theme="1"/>
        <rFont val="Calibri"/>
        <family val="2"/>
        <scheme val="minor"/>
      </rPr>
      <t xml:space="preserve">TEXTE </t>
    </r>
  </si>
  <si>
    <t>Cliquez sur la cellule et selectionnez dans la liste déroulante</t>
  </si>
  <si>
    <r>
      <t xml:space="preserve">LA SAISIE DES NOTES DANS  SANTORIN SE FAIT AU 1/10 DE POINT DONC ADAPTEZ VOTRE EVALUATION </t>
    </r>
    <r>
      <rPr>
        <b/>
        <sz val="14"/>
        <color rgb="FFFF0000"/>
        <rFont val="Calibri"/>
        <family val="2"/>
      </rPr>
      <t>À</t>
    </r>
    <r>
      <rPr>
        <b/>
        <sz val="14"/>
        <color rgb="FFFF0000"/>
        <rFont val="Calibri"/>
        <family val="2"/>
        <scheme val="minor"/>
      </rPr>
      <t xml:space="preserve"> CETTE CONTRAINTE </t>
    </r>
  </si>
  <si>
    <r>
      <t>Pour vous aider la table de conversion</t>
    </r>
    <r>
      <rPr>
        <b/>
        <sz val="14"/>
        <color theme="1"/>
        <rFont val="Calibri"/>
        <family val="2"/>
        <scheme val="minor"/>
      </rPr>
      <t xml:space="preserve"> propose des notes sur 4 en 1/4 de point converties au 1/10  </t>
    </r>
    <r>
      <rPr>
        <sz val="14"/>
        <color theme="1"/>
        <rFont val="Calibri"/>
        <family val="2"/>
        <scheme val="minor"/>
      </rPr>
      <t xml:space="preserve">  que vous pouvez personnaliser  </t>
    </r>
  </si>
  <si>
    <t>EXEMPLE</t>
  </si>
  <si>
    <t>Exemple 1</t>
  </si>
  <si>
    <t>Exemple 2</t>
  </si>
  <si>
    <t>Exemple 3</t>
  </si>
  <si>
    <t>Exemple 4</t>
  </si>
  <si>
    <t>Exemple 5</t>
  </si>
  <si>
    <t>Exemple 6</t>
  </si>
  <si>
    <t>Exemple 7</t>
  </si>
  <si>
    <t>Exemple 8</t>
  </si>
  <si>
    <t>Mayssa</t>
  </si>
  <si>
    <t xml:space="preserve"> Ambre</t>
  </si>
  <si>
    <t>Rami</t>
  </si>
  <si>
    <t xml:space="preserve"> Julie</t>
  </si>
  <si>
    <t xml:space="preserve"> Zainaba</t>
  </si>
  <si>
    <t xml:space="preserve"> Elisa</t>
  </si>
  <si>
    <t xml:space="preserve"> Yasmin</t>
  </si>
  <si>
    <r>
      <t xml:space="preserve">Dans l'onglet </t>
    </r>
    <r>
      <rPr>
        <b/>
        <sz val="14"/>
        <color theme="1"/>
        <rFont val="Calibri"/>
        <family val="2"/>
        <scheme val="minor"/>
      </rPr>
      <t>Accueil</t>
    </r>
    <r>
      <rPr>
        <sz val="14"/>
        <color theme="1"/>
        <rFont val="Calibri"/>
        <family val="2"/>
        <scheme val="minor"/>
      </rPr>
      <t xml:space="preserve">  </t>
    </r>
    <r>
      <rPr>
        <b/>
        <sz val="14"/>
        <color rgb="FFFF0000"/>
        <rFont val="Calibri"/>
        <family val="2"/>
        <scheme val="minor"/>
      </rPr>
      <t>selectionnez  le mode de saisie des AFLP 3 à 6</t>
    </r>
    <r>
      <rPr>
        <sz val="14"/>
        <color theme="1"/>
        <rFont val="Calibri"/>
        <family val="2"/>
        <scheme val="minor"/>
      </rPr>
      <t xml:space="preserve"> que vous souhaitez utiliser</t>
    </r>
    <r>
      <rPr>
        <b/>
        <sz val="14"/>
        <color theme="1"/>
        <rFont val="Calibri"/>
        <family val="2"/>
        <scheme val="minor"/>
      </rPr>
      <t xml:space="preserve"> pour tous les groupes</t>
    </r>
  </si>
  <si>
    <t xml:space="preserve"> =&gt; c'est vous qui  determinez la note en fonction du coefficient retenu par l'élève</t>
  </si>
  <si>
    <t xml:space="preserve">Dans chaque groupe les titres des colonnes pour les AFLP 3 à 6 sont modifiables  Cellules jaunes </t>
  </si>
</sst>
</file>

<file path=xl/styles.xml><?xml version="1.0" encoding="utf-8"?>
<styleSheet xmlns="http://schemas.openxmlformats.org/spreadsheetml/2006/main">
  <numFmts count="1">
    <numFmt numFmtId="164" formatCode="0.0"/>
  </numFmts>
  <fonts count="33">
    <font>
      <sz val="12"/>
      <color theme="1"/>
      <name val="Calibri"/>
      <family val="2"/>
      <scheme val="minor"/>
    </font>
    <font>
      <b/>
      <sz val="12"/>
      <color theme="1"/>
      <name val="Calibri"/>
      <family val="2"/>
      <scheme val="minor"/>
    </font>
    <font>
      <b/>
      <sz val="12"/>
      <color theme="8" tint="-0.499984740745262"/>
      <name val="Calibri"/>
      <family val="2"/>
      <scheme val="minor"/>
    </font>
    <font>
      <sz val="8"/>
      <name val="Calibri"/>
      <family val="2"/>
      <scheme val="minor"/>
    </font>
    <font>
      <sz val="12"/>
      <color theme="0"/>
      <name val="Calibri"/>
      <family val="2"/>
      <scheme val="minor"/>
    </font>
    <font>
      <b/>
      <sz val="14"/>
      <color theme="1"/>
      <name val="Calibri"/>
      <family val="2"/>
      <scheme val="minor"/>
    </font>
    <font>
      <b/>
      <sz val="10"/>
      <color rgb="FF000000"/>
      <name val="Tahoma"/>
      <family val="2"/>
    </font>
    <font>
      <b/>
      <sz val="12"/>
      <color theme="8"/>
      <name val="Calibri (Corps)"/>
    </font>
    <font>
      <b/>
      <sz val="16"/>
      <color theme="8" tint="-0.499984740745262"/>
      <name val="Calibri"/>
      <family val="2"/>
      <scheme val="minor"/>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u/>
      <sz val="12"/>
      <color theme="10"/>
      <name val="Calibri"/>
      <family val="2"/>
      <scheme val="minor"/>
    </font>
    <font>
      <u/>
      <sz val="14"/>
      <color theme="5"/>
      <name val="Calibri"/>
      <family val="2"/>
      <scheme val="minor"/>
    </font>
    <font>
      <b/>
      <sz val="20"/>
      <color theme="10"/>
      <name val="Calibri"/>
      <family val="2"/>
      <scheme val="minor"/>
    </font>
    <font>
      <sz val="12"/>
      <color rgb="FF000000"/>
      <name val="Calibri"/>
      <family val="2"/>
      <scheme val="minor"/>
    </font>
    <font>
      <b/>
      <sz val="12"/>
      <color rgb="FF000000"/>
      <name val="Calibri"/>
      <family val="2"/>
      <scheme val="minor"/>
    </font>
    <font>
      <b/>
      <sz val="18"/>
      <color theme="1"/>
      <name val="Calibri"/>
      <family val="2"/>
      <scheme val="minor"/>
    </font>
    <font>
      <b/>
      <sz val="22"/>
      <color theme="1"/>
      <name val="Calibri"/>
      <family val="2"/>
      <scheme val="minor"/>
    </font>
    <font>
      <b/>
      <sz val="16"/>
      <color theme="1"/>
      <name val="Calibri"/>
      <family val="2"/>
      <scheme val="minor"/>
    </font>
    <font>
      <b/>
      <sz val="20"/>
      <color theme="1"/>
      <name val="Calibri"/>
      <family val="2"/>
      <scheme val="minor"/>
    </font>
    <font>
      <sz val="10"/>
      <name val="Arial"/>
      <family val="2"/>
    </font>
    <font>
      <b/>
      <sz val="10"/>
      <name val="Arial"/>
      <family val="2"/>
    </font>
    <font>
      <b/>
      <sz val="12"/>
      <color rgb="FFFF0000"/>
      <name val="Calibri"/>
      <family val="2"/>
      <scheme val="minor"/>
    </font>
    <font>
      <sz val="12"/>
      <name val="Calibri"/>
      <family val="2"/>
      <scheme val="minor"/>
    </font>
    <font>
      <b/>
      <sz val="14"/>
      <color rgb="FFFF0000"/>
      <name val="Calibri"/>
      <family val="2"/>
      <scheme val="minor"/>
    </font>
    <font>
      <sz val="16"/>
      <name val="Calibri"/>
      <family val="2"/>
      <scheme val="minor"/>
    </font>
    <font>
      <sz val="14"/>
      <color theme="1"/>
      <name val="Calibri"/>
      <family val="2"/>
      <scheme val="minor"/>
    </font>
    <font>
      <b/>
      <sz val="20"/>
      <color rgb="FFFF0000"/>
      <name val="Calibri"/>
      <family val="2"/>
      <scheme val="minor"/>
    </font>
    <font>
      <b/>
      <u/>
      <sz val="18"/>
      <color rgb="FFFF0000"/>
      <name val="Calibri"/>
      <family val="2"/>
      <scheme val="minor"/>
    </font>
    <font>
      <b/>
      <u/>
      <sz val="14"/>
      <color theme="1"/>
      <name val="Calibri"/>
      <family val="2"/>
      <scheme val="minor"/>
    </font>
    <font>
      <b/>
      <sz val="14"/>
      <color rgb="FFFF0000"/>
      <name val="Calibri"/>
      <family val="2"/>
    </font>
  </fonts>
  <fills count="1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9CBE9"/>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397D2"/>
        <bgColor indexed="64"/>
      </patternFill>
    </fill>
    <fill>
      <patternFill patternType="solid">
        <fgColor rgb="FF6CA6DA"/>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13" fillId="0" borderId="0" applyNumberFormat="0" applyFill="0" applyBorder="0" applyAlignment="0" applyProtection="0"/>
    <xf numFmtId="0" fontId="22" fillId="0" borderId="0"/>
  </cellStyleXfs>
  <cellXfs count="310">
    <xf numFmtId="0" fontId="0" fillId="0" borderId="0" xfId="0"/>
    <xf numFmtId="0" fontId="0" fillId="0" borderId="0" xfId="0" applyAlignment="1">
      <alignment horizontal="center"/>
    </xf>
    <xf numFmtId="0" fontId="0" fillId="0" borderId="1" xfId="0" applyBorder="1"/>
    <xf numFmtId="49" fontId="0" fillId="0" borderId="0" xfId="0" applyNumberFormat="1" applyAlignment="1">
      <alignment vertical="top"/>
    </xf>
    <xf numFmtId="49" fontId="0" fillId="0" borderId="0" xfId="0" applyNumberFormat="1" applyAlignment="1">
      <alignment horizontal="center" vertical="top"/>
    </xf>
    <xf numFmtId="0" fontId="0" fillId="0" borderId="0" xfId="0" applyAlignment="1">
      <alignment horizontal="right"/>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0" fillId="0" borderId="0" xfId="0" applyNumberFormat="1" applyAlignment="1">
      <alignment horizontal="left" vertical="top"/>
    </xf>
    <xf numFmtId="49" fontId="4" fillId="0" borderId="0" xfId="0" applyNumberFormat="1" applyFont="1" applyAlignment="1">
      <alignment horizontal="center" vertical="top"/>
    </xf>
    <xf numFmtId="0" fontId="0" fillId="0" borderId="0" xfId="0" quotePrefix="1" applyAlignment="1" applyProtection="1">
      <alignment horizontal="center"/>
      <protection hidden="1"/>
    </xf>
    <xf numFmtId="2" fontId="0" fillId="0" borderId="1"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9" xfId="0" applyBorder="1" applyProtection="1">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164" fontId="1" fillId="0" borderId="31" xfId="0" applyNumberFormat="1" applyFont="1" applyBorder="1" applyAlignment="1">
      <alignment horizontal="center" vertical="center"/>
    </xf>
    <xf numFmtId="164" fontId="1" fillId="0" borderId="33" xfId="0" applyNumberFormat="1" applyFont="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1" fillId="2" borderId="28" xfId="0" applyFont="1" applyFill="1" applyBorder="1" applyAlignment="1">
      <alignment horizontal="center" wrapText="1"/>
    </xf>
    <xf numFmtId="0" fontId="1" fillId="3" borderId="28" xfId="0" applyFont="1" applyFill="1" applyBorder="1" applyAlignment="1">
      <alignment horizontal="center" wrapText="1"/>
    </xf>
    <xf numFmtId="0" fontId="1" fillId="5" borderId="1" xfId="0" applyFont="1" applyFill="1" applyBorder="1" applyAlignment="1">
      <alignment horizontal="center"/>
    </xf>
    <xf numFmtId="0" fontId="0" fillId="0" borderId="0" xfId="0" applyAlignment="1">
      <alignment horizontal="left"/>
    </xf>
    <xf numFmtId="0" fontId="0" fillId="0" borderId="0" xfId="0" applyAlignment="1">
      <alignment vertical="top"/>
    </xf>
    <xf numFmtId="49" fontId="1" fillId="0" borderId="0" xfId="0" applyNumberFormat="1" applyFont="1" applyAlignment="1">
      <alignment horizontal="center" vertical="top"/>
    </xf>
    <xf numFmtId="0" fontId="5" fillId="0" borderId="0" xfId="0" applyFont="1"/>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5" fillId="0" borderId="35" xfId="0" applyFont="1" applyBorder="1" applyAlignment="1" applyProtection="1">
      <alignment horizontal="center"/>
      <protection locked="0"/>
    </xf>
    <xf numFmtId="0" fontId="0" fillId="0" borderId="7" xfId="0" applyBorder="1" applyAlignment="1" applyProtection="1">
      <alignment horizontal="center"/>
      <protection locked="0"/>
    </xf>
    <xf numFmtId="2" fontId="0" fillId="0" borderId="8" xfId="0" applyNumberFormat="1" applyBorder="1" applyAlignment="1" applyProtection="1">
      <alignment horizontal="center"/>
      <protection locked="0"/>
    </xf>
    <xf numFmtId="0" fontId="0" fillId="0" borderId="12" xfId="0" applyBorder="1" applyAlignment="1" applyProtection="1">
      <alignment horizontal="center"/>
      <protection locked="0"/>
    </xf>
    <xf numFmtId="164" fontId="1" fillId="0" borderId="32" xfId="0" applyNumberFormat="1" applyFont="1" applyBorder="1" applyAlignment="1">
      <alignment horizontal="center" vertical="center"/>
    </xf>
    <xf numFmtId="0" fontId="2" fillId="0" borderId="0" xfId="0" applyFont="1" applyAlignment="1">
      <alignment vertical="center"/>
    </xf>
    <xf numFmtId="0" fontId="5" fillId="0" borderId="35" xfId="0" applyFont="1" applyBorder="1" applyAlignment="1">
      <alignment horizontal="center"/>
    </xf>
    <xf numFmtId="0" fontId="1" fillId="0" borderId="7" xfId="0" applyFont="1" applyBorder="1"/>
    <xf numFmtId="0" fontId="1" fillId="0" borderId="10" xfId="0" applyFont="1" applyBorder="1"/>
    <xf numFmtId="0" fontId="1" fillId="0" borderId="12" xfId="0" applyFont="1" applyBorder="1"/>
    <xf numFmtId="0" fontId="14" fillId="11" borderId="31" xfId="1" applyFont="1" applyFill="1" applyBorder="1" applyAlignment="1">
      <alignment horizontal="center" vertical="center"/>
    </xf>
    <xf numFmtId="0" fontId="14" fillId="11" borderId="33" xfId="1" applyFont="1" applyFill="1" applyBorder="1" applyAlignment="1">
      <alignment horizontal="center" vertical="center"/>
    </xf>
    <xf numFmtId="0" fontId="14" fillId="11" borderId="32" xfId="1" applyFont="1" applyFill="1" applyBorder="1" applyAlignment="1">
      <alignment horizontal="center" vertical="center"/>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17" fillId="0" borderId="11" xfId="0" applyNumberFormat="1" applyFont="1" applyBorder="1" applyAlignment="1">
      <alignment horizontal="center" vertical="center"/>
    </xf>
    <xf numFmtId="0" fontId="17" fillId="0" borderId="7" xfId="0" applyFont="1" applyBorder="1" applyAlignment="1">
      <alignment vertical="center"/>
    </xf>
    <xf numFmtId="0" fontId="17" fillId="0" borderId="10" xfId="0" applyFont="1" applyBorder="1" applyAlignment="1">
      <alignment vertical="center"/>
    </xf>
    <xf numFmtId="0" fontId="17" fillId="0" borderId="12" xfId="0" applyFont="1" applyBorder="1" applyAlignment="1">
      <alignment vertical="center"/>
    </xf>
    <xf numFmtId="0" fontId="1" fillId="12" borderId="0" xfId="0" applyFont="1" applyFill="1" applyAlignment="1">
      <alignment horizontal="center" vertical="center"/>
    </xf>
    <xf numFmtId="0" fontId="1" fillId="12" borderId="0" xfId="0" applyFont="1" applyFill="1" applyAlignment="1">
      <alignment horizontal="center"/>
    </xf>
    <xf numFmtId="2" fontId="0" fillId="0" borderId="18" xfId="0" applyNumberFormat="1" applyBorder="1" applyAlignment="1" applyProtection="1">
      <alignment horizontal="center"/>
      <protection locked="0"/>
    </xf>
    <xf numFmtId="0" fontId="16" fillId="0" borderId="7" xfId="0" applyFont="1" applyBorder="1"/>
    <xf numFmtId="0" fontId="16" fillId="0" borderId="43" xfId="0" applyFont="1" applyBorder="1"/>
    <xf numFmtId="0" fontId="16" fillId="0" borderId="45" xfId="0" applyFont="1" applyBorder="1"/>
    <xf numFmtId="164" fontId="17" fillId="0" borderId="39" xfId="0" applyNumberFormat="1" applyFont="1" applyBorder="1" applyAlignment="1">
      <alignment horizontal="center"/>
    </xf>
    <xf numFmtId="164" fontId="17" fillId="0" borderId="9" xfId="0" applyNumberFormat="1" applyFont="1" applyBorder="1" applyAlignment="1">
      <alignment horizontal="center" vertical="center"/>
    </xf>
    <xf numFmtId="2" fontId="0" fillId="0" borderId="16"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164" fontId="17" fillId="0" borderId="42" xfId="0" applyNumberFormat="1" applyFont="1" applyBorder="1" applyAlignment="1">
      <alignment horizontal="center"/>
    </xf>
    <xf numFmtId="164" fontId="1" fillId="0" borderId="19" xfId="0" applyNumberFormat="1" applyFont="1" applyBorder="1" applyAlignment="1">
      <alignment horizontal="center" vertical="center"/>
    </xf>
    <xf numFmtId="164" fontId="1" fillId="5" borderId="35" xfId="0" applyNumberFormat="1" applyFont="1" applyFill="1" applyBorder="1" applyAlignment="1">
      <alignment horizontal="center"/>
    </xf>
    <xf numFmtId="164" fontId="17" fillId="0" borderId="44" xfId="0" applyNumberFormat="1" applyFont="1" applyBorder="1" applyAlignment="1">
      <alignment horizontal="center"/>
    </xf>
    <xf numFmtId="164" fontId="1" fillId="0" borderId="11" xfId="0" applyNumberFormat="1" applyFont="1" applyBorder="1" applyAlignment="1">
      <alignment horizontal="center" vertical="center"/>
    </xf>
    <xf numFmtId="0" fontId="0" fillId="0" borderId="26" xfId="0" applyBorder="1"/>
    <xf numFmtId="164" fontId="1" fillId="0" borderId="25" xfId="0" applyNumberFormat="1" applyFont="1" applyBorder="1" applyAlignment="1">
      <alignment horizontal="center"/>
    </xf>
    <xf numFmtId="164" fontId="1" fillId="2" borderId="9" xfId="0" applyNumberFormat="1" applyFont="1" applyFill="1" applyBorder="1" applyAlignment="1">
      <alignment horizontal="center" vertical="center"/>
    </xf>
    <xf numFmtId="0" fontId="0" fillId="0" borderId="0" xfId="0"/>
    <xf numFmtId="2" fontId="0" fillId="0" borderId="1" xfId="0" applyNumberFormat="1" applyBorder="1" applyAlignment="1" applyProtection="1">
      <alignment horizontal="center"/>
      <protection locked="0"/>
    </xf>
    <xf numFmtId="0" fontId="0" fillId="0" borderId="10" xfId="0" applyBorder="1" applyAlignment="1" applyProtection="1">
      <alignment horizontal="center"/>
      <protection locked="0"/>
    </xf>
    <xf numFmtId="164" fontId="1" fillId="0" borderId="31" xfId="0" applyNumberFormat="1" applyFont="1" applyBorder="1" applyAlignment="1">
      <alignment horizontal="center" vertical="center"/>
    </xf>
    <xf numFmtId="164" fontId="1" fillId="0" borderId="33" xfId="0" applyNumberFormat="1" applyFont="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9" xfId="0" applyBorder="1" applyAlignment="1" applyProtection="1">
      <alignment horizontal="center"/>
      <protection locked="0"/>
    </xf>
    <xf numFmtId="0" fontId="1" fillId="2" borderId="28" xfId="0" applyFont="1" applyFill="1" applyBorder="1" applyAlignment="1">
      <alignment horizontal="center" wrapText="1"/>
    </xf>
    <xf numFmtId="0" fontId="1" fillId="3" borderId="28" xfId="0" applyFont="1" applyFill="1" applyBorder="1" applyAlignment="1">
      <alignment horizontal="center" wrapText="1"/>
    </xf>
    <xf numFmtId="0" fontId="0" fillId="0" borderId="7" xfId="0" applyBorder="1" applyAlignment="1" applyProtection="1">
      <alignment horizontal="center"/>
      <protection locked="0"/>
    </xf>
    <xf numFmtId="2" fontId="0" fillId="0" borderId="8" xfId="0" applyNumberFormat="1" applyBorder="1" applyAlignment="1" applyProtection="1">
      <alignment horizontal="center"/>
      <protection locked="0"/>
    </xf>
    <xf numFmtId="0" fontId="0" fillId="0" borderId="12" xfId="0" applyBorder="1" applyAlignment="1" applyProtection="1">
      <alignment horizontal="center"/>
      <protection locked="0"/>
    </xf>
    <xf numFmtId="2" fontId="0" fillId="0" borderId="18" xfId="0" applyNumberFormat="1" applyBorder="1" applyAlignment="1" applyProtection="1">
      <alignment horizontal="center"/>
      <protection locked="0"/>
    </xf>
    <xf numFmtId="2" fontId="0" fillId="0" borderId="17"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13" xfId="0" applyNumberFormat="1" applyBorder="1" applyAlignment="1" applyProtection="1">
      <alignment horizontal="center"/>
      <protection locked="0"/>
    </xf>
    <xf numFmtId="164" fontId="1" fillId="0" borderId="32" xfId="0" applyNumberFormat="1" applyFont="1" applyBorder="1" applyAlignment="1">
      <alignment horizontal="center" vertical="center"/>
    </xf>
    <xf numFmtId="0" fontId="1" fillId="8" borderId="15" xfId="0" applyFont="1" applyFill="1" applyBorder="1" applyAlignment="1">
      <alignment horizontal="center" vertical="center"/>
    </xf>
    <xf numFmtId="164" fontId="1" fillId="0" borderId="31" xfId="0" applyNumberFormat="1" applyFont="1" applyBorder="1" applyAlignment="1">
      <alignment horizontal="center"/>
    </xf>
    <xf numFmtId="164" fontId="1" fillId="0" borderId="33" xfId="0" applyNumberFormat="1" applyFont="1" applyBorder="1" applyAlignment="1">
      <alignment horizontal="center"/>
    </xf>
    <xf numFmtId="164" fontId="1" fillId="0" borderId="32" xfId="0" applyNumberFormat="1" applyFont="1" applyBorder="1" applyAlignment="1">
      <alignment horizontal="center"/>
    </xf>
    <xf numFmtId="164" fontId="1" fillId="0" borderId="35" xfId="0" applyNumberFormat="1" applyFont="1"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5" borderId="0" xfId="0" applyNumberFormat="1" applyFill="1" applyAlignment="1" applyProtection="1">
      <alignment vertical="center"/>
      <protection locked="0"/>
    </xf>
    <xf numFmtId="0" fontId="14" fillId="5" borderId="35" xfId="1" applyFont="1" applyFill="1" applyBorder="1" applyAlignment="1">
      <alignment horizontal="center"/>
    </xf>
    <xf numFmtId="0" fontId="0" fillId="8" borderId="0" xfId="0" applyFill="1"/>
    <xf numFmtId="0" fontId="17" fillId="8" borderId="0" xfId="0" applyFont="1" applyFill="1" applyBorder="1" applyAlignment="1">
      <alignment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0" borderId="0" xfId="0" applyAlignment="1">
      <alignment vertical="center"/>
    </xf>
    <xf numFmtId="0" fontId="0" fillId="13" borderId="38" xfId="0" applyFill="1" applyBorder="1" applyAlignment="1">
      <alignment horizontal="center" vertical="center"/>
    </xf>
    <xf numFmtId="0" fontId="0" fillId="13" borderId="39" xfId="0" applyFill="1" applyBorder="1" applyAlignment="1">
      <alignment horizontal="center" vertical="center"/>
    </xf>
    <xf numFmtId="0" fontId="0" fillId="2" borderId="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23" fillId="13" borderId="0" xfId="2" applyFont="1" applyFill="1" applyBorder="1" applyAlignment="1" applyProtection="1">
      <alignment horizontal="center" vertical="center"/>
      <protection locked="0"/>
    </xf>
    <xf numFmtId="0" fontId="22" fillId="13" borderId="0" xfId="2" applyFont="1" applyFill="1" applyBorder="1" applyAlignment="1" applyProtection="1">
      <alignment horizontal="center" vertical="center"/>
      <protection locked="0"/>
    </xf>
    <xf numFmtId="0" fontId="23" fillId="13" borderId="36" xfId="2" applyFont="1"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23" fillId="13" borderId="38" xfId="2" applyFont="1" applyFill="1" applyBorder="1" applyAlignment="1" applyProtection="1">
      <alignment horizontal="center" vertical="center"/>
      <protection locked="0"/>
    </xf>
    <xf numFmtId="0" fontId="23" fillId="13" borderId="39" xfId="2" applyFont="1" applyFill="1" applyBorder="1" applyAlignment="1" applyProtection="1">
      <alignment horizontal="center" vertical="center"/>
      <protection locked="0"/>
    </xf>
    <xf numFmtId="0" fontId="1" fillId="14" borderId="47" xfId="0" applyFont="1" applyFill="1" applyBorder="1" applyAlignment="1">
      <alignment horizontal="center" vertical="center"/>
    </xf>
    <xf numFmtId="2" fontId="0" fillId="14" borderId="34" xfId="0" applyNumberFormat="1" applyFill="1" applyBorder="1" applyAlignment="1" applyProtection="1">
      <alignment horizontal="center"/>
    </xf>
    <xf numFmtId="2" fontId="0" fillId="14" borderId="6" xfId="0" applyNumberFormat="1" applyFill="1" applyBorder="1" applyAlignment="1" applyProtection="1">
      <alignment horizontal="center"/>
    </xf>
    <xf numFmtId="2" fontId="0" fillId="14" borderId="3" xfId="0" applyNumberFormat="1" applyFill="1" applyBorder="1" applyAlignment="1" applyProtection="1">
      <alignment horizontal="center"/>
    </xf>
    <xf numFmtId="2" fontId="0" fillId="14" borderId="4" xfId="0" applyNumberFormat="1" applyFill="1" applyBorder="1" applyAlignment="1" applyProtection="1">
      <alignment horizontal="center"/>
    </xf>
    <xf numFmtId="2" fontId="0" fillId="14" borderId="41" xfId="0" applyNumberFormat="1" applyFill="1" applyBorder="1" applyAlignment="1" applyProtection="1">
      <alignment horizontal="center"/>
    </xf>
    <xf numFmtId="2" fontId="0" fillId="14" borderId="48" xfId="0" applyNumberFormat="1" applyFill="1" applyBorder="1" applyAlignment="1" applyProtection="1">
      <alignment horizontal="center"/>
    </xf>
    <xf numFmtId="2" fontId="0" fillId="0" borderId="40" xfId="0" applyNumberFormat="1" applyBorder="1" applyAlignment="1">
      <alignment horizontal="center"/>
    </xf>
    <xf numFmtId="2" fontId="0" fillId="0" borderId="35" xfId="0" applyNumberFormat="1" applyBorder="1" applyAlignment="1">
      <alignment horizontal="center"/>
    </xf>
    <xf numFmtId="0" fontId="16" fillId="0" borderId="2" xfId="0" applyFont="1" applyBorder="1" applyAlignment="1"/>
    <xf numFmtId="0" fontId="16" fillId="0" borderId="3" xfId="0" applyFont="1" applyBorder="1" applyAlignment="1"/>
    <xf numFmtId="0" fontId="16" fillId="0" borderId="1" xfId="0" applyFont="1" applyBorder="1"/>
    <xf numFmtId="0" fontId="1" fillId="2" borderId="35" xfId="0" applyFont="1" applyFill="1" applyBorder="1" applyAlignment="1">
      <alignment horizontal="center" vertical="center" wrapText="1"/>
    </xf>
    <xf numFmtId="0" fontId="0" fillId="0" borderId="0" xfId="0" applyBorder="1"/>
    <xf numFmtId="2" fontId="0" fillId="0" borderId="0" xfId="0" applyNumberFormat="1"/>
    <xf numFmtId="0" fontId="1" fillId="9" borderId="14" xfId="0" applyFont="1" applyFill="1" applyBorder="1" applyAlignment="1">
      <alignment horizontal="center" vertical="center"/>
    </xf>
    <xf numFmtId="0" fontId="1" fillId="8" borderId="40" xfId="0" applyFont="1" applyFill="1" applyBorder="1" applyAlignment="1">
      <alignment horizontal="center" vertical="center"/>
    </xf>
    <xf numFmtId="0" fontId="1" fillId="7" borderId="15" xfId="0" applyFont="1" applyFill="1" applyBorder="1" applyAlignment="1" applyProtection="1">
      <alignment horizontal="center" vertical="center"/>
      <protection locked="0"/>
    </xf>
    <xf numFmtId="0" fontId="1" fillId="3" borderId="35" xfId="0" applyFont="1" applyFill="1" applyBorder="1" applyAlignment="1">
      <alignment horizontal="center" vertical="center"/>
    </xf>
    <xf numFmtId="2" fontId="0" fillId="14" borderId="49" xfId="0" applyNumberFormat="1" applyFill="1" applyBorder="1" applyAlignment="1" applyProtection="1">
      <alignment horizontal="center"/>
    </xf>
    <xf numFmtId="0" fontId="25" fillId="0" borderId="0" xfId="0" applyFont="1" applyFill="1" applyBorder="1" applyAlignment="1">
      <alignment vertical="center"/>
    </xf>
    <xf numFmtId="2" fontId="0" fillId="15" borderId="26" xfId="0" applyNumberFormat="1" applyFill="1" applyBorder="1"/>
    <xf numFmtId="0" fontId="0" fillId="15" borderId="27" xfId="0" applyFill="1" applyBorder="1"/>
    <xf numFmtId="0" fontId="0" fillId="15" borderId="28" xfId="0" applyFill="1" applyBorder="1"/>
    <xf numFmtId="2" fontId="24" fillId="15" borderId="37" xfId="0" applyNumberFormat="1" applyFont="1" applyFill="1" applyBorder="1" applyAlignment="1"/>
    <xf numFmtId="2" fontId="24" fillId="15" borderId="38" xfId="0" applyNumberFormat="1" applyFont="1" applyFill="1" applyBorder="1" applyAlignment="1"/>
    <xf numFmtId="2" fontId="24" fillId="15" borderId="39" xfId="0" applyNumberFormat="1" applyFont="1" applyFill="1" applyBorder="1" applyAlignment="1"/>
    <xf numFmtId="0" fontId="28" fillId="15" borderId="46" xfId="0" applyFont="1" applyFill="1" applyBorder="1"/>
    <xf numFmtId="2" fontId="26" fillId="15" borderId="0" xfId="0" applyNumberFormat="1" applyFont="1" applyFill="1" applyBorder="1" applyAlignment="1">
      <alignment horizontal="center"/>
    </xf>
    <xf numFmtId="2" fontId="26" fillId="15" borderId="36" xfId="0" applyNumberFormat="1" applyFont="1" applyFill="1" applyBorder="1" applyAlignment="1"/>
    <xf numFmtId="0" fontId="29" fillId="8" borderId="0" xfId="0" applyFont="1" applyFill="1" applyBorder="1" applyAlignment="1"/>
    <xf numFmtId="164" fontId="1" fillId="0" borderId="11" xfId="0" applyNumberFormat="1" applyFont="1" applyBorder="1" applyAlignment="1" applyProtection="1">
      <alignment horizontal="center"/>
      <protection locked="0"/>
    </xf>
    <xf numFmtId="0" fontId="0" fillId="0" borderId="0" xfId="0" applyAlignment="1">
      <alignment horizontal="right"/>
    </xf>
    <xf numFmtId="0" fontId="0" fillId="16" borderId="37" xfId="0" applyFill="1" applyBorder="1" applyAlignment="1">
      <alignment horizontal="center" vertical="center"/>
    </xf>
    <xf numFmtId="0" fontId="22" fillId="16" borderId="46" xfId="2" applyFont="1" applyFill="1" applyBorder="1" applyAlignment="1" applyProtection="1">
      <alignment horizontal="center" vertical="center"/>
      <protection locked="0"/>
    </xf>
    <xf numFmtId="0" fontId="23" fillId="16" borderId="46" xfId="2" applyFont="1" applyFill="1" applyBorder="1" applyAlignment="1" applyProtection="1">
      <alignment horizontal="center" vertical="center"/>
      <protection locked="0"/>
    </xf>
    <xf numFmtId="0" fontId="23" fillId="16" borderId="37" xfId="2" applyFont="1" applyFill="1" applyBorder="1" applyAlignment="1" applyProtection="1">
      <alignment horizontal="center" vertical="center"/>
      <protection locked="0"/>
    </xf>
    <xf numFmtId="0" fontId="0" fillId="17" borderId="37" xfId="0" applyFill="1" applyBorder="1" applyAlignment="1">
      <alignment horizontal="center" vertical="center"/>
    </xf>
    <xf numFmtId="0" fontId="0" fillId="17" borderId="46" xfId="0" applyNumberFormat="1" applyFill="1" applyBorder="1" applyAlignment="1" applyProtection="1">
      <alignment horizontal="center" vertical="center"/>
      <protection locked="0"/>
    </xf>
    <xf numFmtId="0" fontId="0" fillId="17" borderId="37" xfId="0" applyNumberFormat="1" applyFill="1" applyBorder="1" applyAlignment="1" applyProtection="1">
      <alignment horizontal="center" vertical="center"/>
      <protection locked="0"/>
    </xf>
    <xf numFmtId="0" fontId="0" fillId="0" borderId="27" xfId="0" applyBorder="1"/>
    <xf numFmtId="0" fontId="0" fillId="0" borderId="27" xfId="0" applyFont="1" applyBorder="1"/>
    <xf numFmtId="0" fontId="29" fillId="0" borderId="27" xfId="0" applyFont="1" applyBorder="1"/>
    <xf numFmtId="0" fontId="0" fillId="0" borderId="28" xfId="0" applyBorder="1"/>
    <xf numFmtId="0" fontId="0" fillId="5" borderId="46" xfId="0" applyFill="1" applyBorder="1"/>
    <xf numFmtId="0" fontId="0" fillId="5" borderId="0" xfId="0" applyFill="1" applyBorder="1"/>
    <xf numFmtId="0" fontId="0" fillId="5" borderId="36" xfId="0" applyFill="1" applyBorder="1"/>
    <xf numFmtId="0" fontId="28" fillId="5" borderId="0" xfId="0" applyFont="1" applyFill="1" applyBorder="1"/>
    <xf numFmtId="0" fontId="0" fillId="5" borderId="0" xfId="0" applyFont="1" applyFill="1" applyBorder="1"/>
    <xf numFmtId="0" fontId="26" fillId="5" borderId="0" xfId="0" applyFont="1" applyFill="1" applyBorder="1" applyAlignment="1">
      <alignment horizontal="right"/>
    </xf>
    <xf numFmtId="0" fontId="0" fillId="6" borderId="46" xfId="0" applyFill="1" applyBorder="1"/>
    <xf numFmtId="0" fontId="28" fillId="6" borderId="0" xfId="0" applyFont="1" applyFill="1" applyBorder="1"/>
    <xf numFmtId="0" fontId="0" fillId="6" borderId="0" xfId="0" applyFill="1" applyBorder="1"/>
    <xf numFmtId="0" fontId="0" fillId="6" borderId="36" xfId="0" applyFill="1" applyBorder="1"/>
    <xf numFmtId="0" fontId="0" fillId="6" borderId="37" xfId="0" applyFill="1" applyBorder="1"/>
    <xf numFmtId="0" fontId="28" fillId="6" borderId="38" xfId="0" applyFont="1" applyFill="1" applyBorder="1"/>
    <xf numFmtId="0" fontId="0" fillId="6" borderId="38" xfId="0" applyFill="1" applyBorder="1"/>
    <xf numFmtId="0" fontId="0" fillId="6" borderId="39" xfId="0" applyFill="1" applyBorder="1"/>
    <xf numFmtId="0" fontId="0" fillId="0" borderId="8" xfId="0" applyNumberFormat="1" applyBorder="1" applyAlignment="1" applyProtection="1">
      <alignment horizontal="center"/>
      <protection locked="0"/>
    </xf>
    <xf numFmtId="0" fontId="0" fillId="0" borderId="17" xfId="0" applyNumberFormat="1" applyBorder="1" applyAlignment="1" applyProtection="1">
      <alignment horizontal="center"/>
      <protection locked="0"/>
    </xf>
    <xf numFmtId="0" fontId="0" fillId="0" borderId="1" xfId="0" applyNumberFormat="1" applyBorder="1" applyAlignment="1" applyProtection="1">
      <alignment horizontal="center"/>
      <protection locked="0"/>
    </xf>
    <xf numFmtId="0" fontId="0" fillId="0" borderId="2" xfId="0" applyNumberFormat="1" applyBorder="1" applyAlignment="1" applyProtection="1">
      <alignment horizontal="center"/>
      <protection locked="0"/>
    </xf>
    <xf numFmtId="0" fontId="0" fillId="0" borderId="18" xfId="0" applyNumberFormat="1" applyBorder="1" applyAlignment="1" applyProtection="1">
      <alignment horizontal="center"/>
      <protection locked="0"/>
    </xf>
    <xf numFmtId="0" fontId="0" fillId="0" borderId="13" xfId="0" applyNumberFormat="1" applyBorder="1" applyAlignment="1" applyProtection="1">
      <alignment horizontal="center"/>
      <protection locked="0"/>
    </xf>
    <xf numFmtId="0" fontId="26" fillId="7" borderId="0" xfId="0" applyFont="1" applyFill="1" applyAlignment="1">
      <alignment horizontal="center"/>
    </xf>
    <xf numFmtId="0" fontId="28" fillId="7" borderId="0" xfId="0" applyFont="1" applyFill="1" applyAlignment="1">
      <alignment horizontal="center" vertical="top"/>
    </xf>
    <xf numFmtId="0" fontId="0" fillId="7" borderId="23" xfId="0" applyFill="1" applyBorder="1" applyAlignment="1">
      <alignment horizontal="center"/>
    </xf>
    <xf numFmtId="0" fontId="0" fillId="7" borderId="25" xfId="0" applyFill="1" applyBorder="1" applyAlignment="1">
      <alignment horizontal="center"/>
    </xf>
    <xf numFmtId="0" fontId="5" fillId="0" borderId="26"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30" fillId="6" borderId="23" xfId="1" applyFont="1" applyFill="1" applyBorder="1" applyAlignment="1">
      <alignment horizontal="center" vertical="center"/>
    </xf>
    <xf numFmtId="0" fontId="30" fillId="6" borderId="24" xfId="1" applyFont="1" applyFill="1" applyBorder="1" applyAlignment="1">
      <alignment horizontal="center" vertical="center"/>
    </xf>
    <xf numFmtId="0" fontId="30" fillId="6" borderId="25" xfId="1" applyFont="1" applyFill="1" applyBorder="1" applyAlignment="1">
      <alignment horizontal="center" vertical="center"/>
    </xf>
    <xf numFmtId="0" fontId="8" fillId="6" borderId="23" xfId="0" applyFont="1" applyFill="1" applyBorder="1" applyAlignment="1">
      <alignment horizontal="center"/>
    </xf>
    <xf numFmtId="0" fontId="8" fillId="6" borderId="24" xfId="0" applyFont="1" applyFill="1" applyBorder="1" applyAlignment="1">
      <alignment horizontal="center"/>
    </xf>
    <xf numFmtId="0" fontId="8" fillId="6" borderId="25" xfId="0" applyFont="1" applyFill="1" applyBorder="1" applyAlignment="1">
      <alignment horizont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0" borderId="0" xfId="0" applyAlignment="1">
      <alignment horizontal="right"/>
    </xf>
    <xf numFmtId="0" fontId="0" fillId="0" borderId="36" xfId="0" applyBorder="1" applyAlignment="1">
      <alignment horizontal="right"/>
    </xf>
    <xf numFmtId="0" fontId="1" fillId="0" borderId="23"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5" fillId="0" borderId="37"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5" fillId="0" borderId="39" xfId="0" applyFont="1" applyBorder="1" applyAlignment="1" applyProtection="1">
      <alignment horizontal="center"/>
      <protection locked="0"/>
    </xf>
    <xf numFmtId="0" fontId="5" fillId="5" borderId="2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0" fontId="27" fillId="0" borderId="27" xfId="0" applyFont="1" applyFill="1" applyBorder="1" applyAlignment="1">
      <alignment horizontal="center" vertical="center"/>
    </xf>
    <xf numFmtId="0" fontId="27" fillId="0" borderId="0" xfId="0" applyFont="1" applyFill="1" applyBorder="1" applyAlignment="1">
      <alignment horizontal="center" vertical="center"/>
    </xf>
    <xf numFmtId="0" fontId="1" fillId="0" borderId="23" xfId="0" applyFont="1" applyBorder="1" applyAlignment="1">
      <alignment horizontal="center"/>
    </xf>
    <xf numFmtId="0" fontId="1" fillId="0" borderId="25" xfId="0" applyFont="1" applyBorder="1" applyAlignment="1">
      <alignment horizont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18" fillId="7" borderId="23"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15" fillId="6" borderId="26" xfId="1" applyFont="1" applyFill="1" applyBorder="1" applyAlignment="1">
      <alignment horizontal="center" vertical="center"/>
    </xf>
    <xf numFmtId="0" fontId="15" fillId="6" borderId="28" xfId="1" applyFont="1" applyFill="1" applyBorder="1" applyAlignment="1">
      <alignment horizontal="center" vertical="center"/>
    </xf>
    <xf numFmtId="0" fontId="15" fillId="6" borderId="37" xfId="1" applyFont="1" applyFill="1" applyBorder="1" applyAlignment="1">
      <alignment horizontal="center" vertical="center"/>
    </xf>
    <xf numFmtId="0" fontId="15" fillId="6" borderId="39"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8" fillId="7" borderId="26" xfId="0" applyFont="1" applyFill="1" applyBorder="1" applyAlignment="1">
      <alignment horizontal="center" vertical="center"/>
    </xf>
    <xf numFmtId="0" fontId="18" fillId="7" borderId="37" xfId="0" applyFont="1" applyFill="1" applyBorder="1" applyAlignment="1">
      <alignment horizontal="center" vertical="center"/>
    </xf>
    <xf numFmtId="0" fontId="18" fillId="0" borderId="26" xfId="0" applyFont="1" applyBorder="1" applyAlignment="1">
      <alignment horizontal="center" vertical="center"/>
    </xf>
    <xf numFmtId="0" fontId="18" fillId="0" borderId="28" xfId="0" applyFont="1"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1" fillId="4" borderId="8" xfId="0" applyFont="1" applyFill="1" applyBorder="1" applyAlignment="1">
      <alignment horizontal="center" vertical="center" wrapText="1"/>
    </xf>
    <xf numFmtId="0" fontId="1" fillId="4" borderId="18"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19"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12"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5" fillId="10" borderId="31" xfId="0" applyFont="1" applyFill="1" applyBorder="1" applyAlignment="1">
      <alignment horizontal="center" vertical="center"/>
    </xf>
    <xf numFmtId="0" fontId="5" fillId="10" borderId="32"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29"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5" xfId="0" applyFont="1" applyFill="1" applyBorder="1" applyAlignment="1">
      <alignment horizontal="center" vertical="center"/>
    </xf>
    <xf numFmtId="0" fontId="5" fillId="3" borderId="23"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0" fillId="7" borderId="26"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0" xfId="0" applyFill="1" applyBorder="1" applyAlignment="1">
      <alignment horizontal="center" vertical="center" wrapText="1"/>
    </xf>
    <xf numFmtId="0" fontId="0" fillId="7" borderId="36" xfId="0" applyFill="1" applyBorder="1" applyAlignment="1">
      <alignment horizontal="center" vertical="center" wrapText="1"/>
    </xf>
    <xf numFmtId="0" fontId="0" fillId="7" borderId="37"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39" xfId="0" applyFill="1" applyBorder="1" applyAlignment="1">
      <alignment horizontal="center" vertical="center" wrapText="1"/>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xf>
  </cellXfs>
  <cellStyles count="3">
    <cellStyle name="Lien hypertexte" xfId="1" builtinId="8"/>
    <cellStyle name="Normal" xfId="0" builtinId="0"/>
    <cellStyle name="Normal 2" xfId="2"/>
  </cellStyles>
  <dxfs count="83">
    <dxf>
      <font>
        <strike val="0"/>
        <outline val="0"/>
        <shadow val="0"/>
        <u val="none"/>
        <vertAlign val="baseline"/>
        <sz val="12"/>
        <color theme="0"/>
        <name val="Calibri"/>
        <scheme val="minor"/>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rgb="FF0070C0"/>
      </font>
    </dxf>
    <dxf>
      <font>
        <b/>
        <i val="0"/>
        <color rgb="FFFF0000"/>
      </font>
    </dxf>
    <dxf>
      <font>
        <color rgb="FF9C5700"/>
      </font>
      <fill>
        <patternFill>
          <bgColor rgb="FFFFEB9C"/>
        </patternFill>
      </fill>
    </dxf>
    <dxf>
      <font>
        <b/>
        <i val="0"/>
        <color rgb="FFFF0000"/>
      </font>
      <fill>
        <patternFill patternType="solid">
          <fgColor indexed="64"/>
          <bgColor rgb="FFFFFF00"/>
        </patternFill>
      </fill>
      <border>
        <left/>
        <right/>
        <top/>
        <bottom/>
        <vertical/>
        <horizontal/>
      </border>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BA8CDC"/>
      <color rgb="FFCC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Accueil!A1"/><Relationship Id="rId1" Type="http://schemas.openxmlformats.org/officeDocument/2006/relationships/hyperlink" Target="#Textes!F32"/></Relationships>
</file>

<file path=xl/drawings/_rels/drawing2.xml.rels><?xml version="1.0" encoding="UTF-8" standalone="yes"?>
<Relationships xmlns="http://schemas.openxmlformats.org/package/2006/relationships"><Relationship Id="rId3" Type="http://schemas.openxmlformats.org/officeDocument/2006/relationships/hyperlink" Target="#Textes!F32"/><Relationship Id="rId2" Type="http://schemas.openxmlformats.org/officeDocument/2006/relationships/hyperlink" Target="#Adapte!A1"/><Relationship Id="rId1" Type="http://schemas.openxmlformats.org/officeDocument/2006/relationships/hyperlink" Target="#Stats!A1"/><Relationship Id="rId5" Type="http://schemas.openxmlformats.org/officeDocument/2006/relationships/hyperlink" Target="#Textes!A1"/><Relationship Id="rId4" Type="http://schemas.openxmlformats.org/officeDocument/2006/relationships/hyperlink" Target="#AIDE!A1"/></Relationships>
</file>

<file path=xl/drawings/_rels/drawing3.xml.rels><?xml version="1.0" encoding="UTF-8" standalone="yes"?>
<Relationships xmlns="http://schemas.openxmlformats.org/package/2006/relationships"><Relationship Id="rId2" Type="http://schemas.openxmlformats.org/officeDocument/2006/relationships/hyperlink" Target="#Textes!A1"/><Relationship Id="rId1" Type="http://schemas.openxmlformats.org/officeDocument/2006/relationships/hyperlink" Target="#Textes!F32"/></Relationships>
</file>

<file path=xl/drawings/_rels/drawing4.xml.rels><?xml version="1.0" encoding="UTF-8" standalone="yes"?>
<Relationships xmlns="http://schemas.openxmlformats.org/package/2006/relationships"><Relationship Id="rId8" Type="http://schemas.openxmlformats.org/officeDocument/2006/relationships/hyperlink" Target="#Stats!A292"/><Relationship Id="rId3" Type="http://schemas.openxmlformats.org/officeDocument/2006/relationships/hyperlink" Target="#Stats!A92"/><Relationship Id="rId7" Type="http://schemas.openxmlformats.org/officeDocument/2006/relationships/hyperlink" Target="#Stats!A252"/><Relationship Id="rId2" Type="http://schemas.openxmlformats.org/officeDocument/2006/relationships/hyperlink" Target="#Stats!A52"/><Relationship Id="rId1" Type="http://schemas.openxmlformats.org/officeDocument/2006/relationships/hyperlink" Target="#Stats!A12"/><Relationship Id="rId6" Type="http://schemas.openxmlformats.org/officeDocument/2006/relationships/hyperlink" Target="#Stats!A212"/><Relationship Id="rId11" Type="http://schemas.openxmlformats.org/officeDocument/2006/relationships/hyperlink" Target="#Accueil!A1"/><Relationship Id="rId5" Type="http://schemas.openxmlformats.org/officeDocument/2006/relationships/hyperlink" Target="#Stats!A172"/><Relationship Id="rId10" Type="http://schemas.openxmlformats.org/officeDocument/2006/relationships/hyperlink" Target="#Stats!A372"/><Relationship Id="rId4" Type="http://schemas.openxmlformats.org/officeDocument/2006/relationships/hyperlink" Target="#Stats!A132"/><Relationship Id="rId9" Type="http://schemas.openxmlformats.org/officeDocument/2006/relationships/hyperlink" Target="#Stats!A332"/></Relationships>
</file>

<file path=xl/drawings/_rels/drawing5.xml.rels><?xml version="1.0" encoding="UTF-8" standalone="yes"?>
<Relationships xmlns="http://schemas.openxmlformats.org/package/2006/relationships"><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xdr:from>
      <xdr:col>4</xdr:col>
      <xdr:colOff>685800</xdr:colOff>
      <xdr:row>0</xdr:row>
      <xdr:rowOff>83820</xdr:rowOff>
    </xdr:from>
    <xdr:to>
      <xdr:col>8</xdr:col>
      <xdr:colOff>701040</xdr:colOff>
      <xdr:row>7</xdr:row>
      <xdr:rowOff>121920</xdr:rowOff>
    </xdr:to>
    <xdr:grpSp>
      <xdr:nvGrpSpPr>
        <xdr:cNvPr id="4" name="Groupe 3"/>
        <xdr:cNvGrpSpPr/>
      </xdr:nvGrpSpPr>
      <xdr:grpSpPr>
        <a:xfrm>
          <a:off x="4099560" y="83820"/>
          <a:ext cx="3429000" cy="1424940"/>
          <a:chOff x="4366260" y="2468880"/>
          <a:chExt cx="3429000" cy="1424940"/>
        </a:xfrm>
      </xdr:grpSpPr>
      <xdr:sp macro="" textlink="">
        <xdr:nvSpPr>
          <xdr:cNvPr id="5" name="Vague 4"/>
          <xdr:cNvSpPr/>
        </xdr:nvSpPr>
        <xdr:spPr>
          <a:xfrm>
            <a:off x="4366260" y="2468880"/>
            <a:ext cx="3429000" cy="142494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prstTxWarp prst="textWave1">
              <a:avLst/>
            </a:prstTxWarp>
          </a:bodyPr>
          <a:lstStyle/>
          <a:p>
            <a:pPr algn="ctr"/>
            <a:r>
              <a:rPr lang="fr-F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t>Outil de gestion EPS CCF</a:t>
            </a:r>
            <a:br>
              <a:rPr lang="fr-F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br>
            <a:r>
              <a:rPr lang="fr-F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t> CAP</a:t>
            </a:r>
            <a:endParaRPr lang="fr-FR" sz="4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endParaRPr>
          </a:p>
        </xdr:txBody>
      </xdr:sp>
      <xdr:sp macro="" textlink="">
        <xdr:nvSpPr>
          <xdr:cNvPr id="6" name="ZoneTexte 5"/>
          <xdr:cNvSpPr txBox="1"/>
        </xdr:nvSpPr>
        <xdr:spPr>
          <a:xfrm>
            <a:off x="6964680" y="3512820"/>
            <a:ext cx="807720" cy="24384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u="none">
                <a:ln>
                  <a:solidFill>
                    <a:schemeClr val="bg1"/>
                  </a:solidFill>
                </a:ln>
                <a:solidFill>
                  <a:schemeClr val="bg1"/>
                </a:solidFill>
                <a:latin typeface="Times New Roman" pitchFamily="18" charset="0"/>
                <a:cs typeface="Times New Roman" pitchFamily="18" charset="0"/>
              </a:rPr>
              <a:t>Ver 15</a:t>
            </a:r>
          </a:p>
        </xdr:txBody>
      </xdr:sp>
    </xdr:grpSp>
    <xdr:clientData/>
  </xdr:twoCellAnchor>
  <xdr:twoCellAnchor>
    <xdr:from>
      <xdr:col>8</xdr:col>
      <xdr:colOff>388620</xdr:colOff>
      <xdr:row>15</xdr:row>
      <xdr:rowOff>137160</xdr:rowOff>
    </xdr:from>
    <xdr:to>
      <xdr:col>10</xdr:col>
      <xdr:colOff>60170</xdr:colOff>
      <xdr:row>17</xdr:row>
      <xdr:rowOff>152399</xdr:rowOff>
    </xdr:to>
    <xdr:sp macro="" textlink="">
      <xdr:nvSpPr>
        <xdr:cNvPr id="7" name="Pentagone 6">
          <a:hlinkClick xmlns:r="http://schemas.openxmlformats.org/officeDocument/2006/relationships" r:id="rId1"/>
        </xdr:cNvPr>
        <xdr:cNvSpPr/>
      </xdr:nvSpPr>
      <xdr:spPr>
        <a:xfrm>
          <a:off x="11483340" y="3284220"/>
          <a:ext cx="1378430" cy="472439"/>
        </a:xfrm>
        <a:prstGeom prst="homePlat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000" b="1"/>
            <a:t>TABLEAUX</a:t>
          </a:r>
          <a:br>
            <a:rPr lang="fr-FR" sz="1000" b="1"/>
          </a:br>
          <a:r>
            <a:rPr lang="fr-FR" sz="1000" b="1"/>
            <a:t>DE CONVERSION</a:t>
          </a:r>
        </a:p>
      </xdr:txBody>
    </xdr:sp>
    <xdr:clientData/>
  </xdr:twoCellAnchor>
  <xdr:twoCellAnchor>
    <xdr:from>
      <xdr:col>10</xdr:col>
      <xdr:colOff>0</xdr:colOff>
      <xdr:row>6</xdr:row>
      <xdr:rowOff>0</xdr:rowOff>
    </xdr:from>
    <xdr:to>
      <xdr:col>12</xdr:col>
      <xdr:colOff>298836</xdr:colOff>
      <xdr:row>7</xdr:row>
      <xdr:rowOff>191825</xdr:rowOff>
    </xdr:to>
    <xdr:sp macro="" textlink="">
      <xdr:nvSpPr>
        <xdr:cNvPr id="8" name="Plaque 7">
          <a:hlinkClick xmlns:r="http://schemas.openxmlformats.org/officeDocument/2006/relationships" r:id="rId2"/>
        </xdr:cNvPr>
        <xdr:cNvSpPr/>
      </xdr:nvSpPr>
      <xdr:spPr>
        <a:xfrm>
          <a:off x="12801600" y="118872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86035</xdr:colOff>
      <xdr:row>7</xdr:row>
      <xdr:rowOff>69669</xdr:rowOff>
    </xdr:from>
    <xdr:to>
      <xdr:col>10</xdr:col>
      <xdr:colOff>627055</xdr:colOff>
      <xdr:row>9</xdr:row>
      <xdr:rowOff>123009</xdr:rowOff>
    </xdr:to>
    <xdr:sp macro="" textlink="">
      <xdr:nvSpPr>
        <xdr:cNvPr id="2" name="Plaque 1">
          <a:hlinkClick xmlns:r="http://schemas.openxmlformats.org/officeDocument/2006/relationships" r:id="rId1"/>
        </xdr:cNvPr>
        <xdr:cNvSpPr/>
      </xdr:nvSpPr>
      <xdr:spPr>
        <a:xfrm>
          <a:off x="11537806" y="1789612"/>
          <a:ext cx="1825535" cy="445226"/>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Statistiques</a:t>
          </a:r>
        </a:p>
      </xdr:txBody>
    </xdr:sp>
    <xdr:clientData/>
  </xdr:twoCellAnchor>
  <xdr:twoCellAnchor>
    <xdr:from>
      <xdr:col>9</xdr:col>
      <xdr:colOff>144780</xdr:colOff>
      <xdr:row>16</xdr:row>
      <xdr:rowOff>114300</xdr:rowOff>
    </xdr:from>
    <xdr:to>
      <xdr:col>11</xdr:col>
      <xdr:colOff>121920</xdr:colOff>
      <xdr:row>17</xdr:row>
      <xdr:rowOff>266700</xdr:rowOff>
    </xdr:to>
    <xdr:sp macro="" textlink="">
      <xdr:nvSpPr>
        <xdr:cNvPr id="3" name="Plaque 2">
          <a:hlinkClick xmlns:r="http://schemas.openxmlformats.org/officeDocument/2006/relationships" r:id="rId2"/>
        </xdr:cNvPr>
        <xdr:cNvSpPr/>
      </xdr:nvSpPr>
      <xdr:spPr>
        <a:xfrm>
          <a:off x="11089005" y="4219575"/>
          <a:ext cx="2567940" cy="47625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Protocoles Adaptés</a:t>
          </a:r>
        </a:p>
      </xdr:txBody>
    </xdr:sp>
    <xdr:clientData/>
  </xdr:twoCellAnchor>
  <xdr:twoCellAnchor>
    <xdr:from>
      <xdr:col>11</xdr:col>
      <xdr:colOff>205740</xdr:colOff>
      <xdr:row>4</xdr:row>
      <xdr:rowOff>65315</xdr:rowOff>
    </xdr:from>
    <xdr:to>
      <xdr:col>16</xdr:col>
      <xdr:colOff>270934</xdr:colOff>
      <xdr:row>13</xdr:row>
      <xdr:rowOff>188416</xdr:rowOff>
    </xdr:to>
    <xdr:grpSp>
      <xdr:nvGrpSpPr>
        <xdr:cNvPr id="14" name="Groupe 13"/>
        <xdr:cNvGrpSpPr/>
      </xdr:nvGrpSpPr>
      <xdr:grpSpPr>
        <a:xfrm>
          <a:off x="13283565" y="998765"/>
          <a:ext cx="3989494" cy="2380526"/>
          <a:chOff x="13754100" y="987335"/>
          <a:chExt cx="3974254" cy="2371001"/>
        </a:xfrm>
      </xdr:grpSpPr>
      <xdr:sp macro="" textlink="">
        <xdr:nvSpPr>
          <xdr:cNvPr id="12" name="ZoneTexte 11"/>
          <xdr:cNvSpPr txBox="1"/>
        </xdr:nvSpPr>
        <xdr:spPr>
          <a:xfrm>
            <a:off x="13754100" y="1844040"/>
            <a:ext cx="3974254" cy="1514296"/>
          </a:xfrm>
          <a:prstGeom prst="rect">
            <a:avLst/>
          </a:prstGeom>
          <a:solidFill>
            <a:schemeClr val="lt1"/>
          </a:solidFill>
          <a:ln w="28575" cmpd="sng">
            <a:solidFill>
              <a:schemeClr val="accent1">
                <a:lumMod val="75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400" b="1">
                <a:solidFill>
                  <a:srgbClr val="FF0000"/>
                </a:solidFill>
              </a:rPr>
              <a:t>Version  parametrable</a:t>
            </a:r>
            <a:r>
              <a:rPr lang="fr-FR" sz="1400" b="1" baseline="0">
                <a:solidFill>
                  <a:srgbClr val="FF0000"/>
                </a:solidFill>
              </a:rPr>
              <a:t> pour les  AFLP 3 à 6</a:t>
            </a:r>
            <a:r>
              <a:rPr lang="fr-FR" sz="1100" b="1" baseline="0">
                <a:solidFill>
                  <a:srgbClr val="FF0000"/>
                </a:solidFill>
              </a:rPr>
              <a:t/>
            </a:r>
            <a:br>
              <a:rPr lang="fr-FR" sz="1100" b="1" baseline="0">
                <a:solidFill>
                  <a:srgbClr val="FF0000"/>
                </a:solidFill>
              </a:rPr>
            </a:br>
            <a:r>
              <a:rPr lang="fr-FR" sz="1200" b="1" baseline="0">
                <a:solidFill>
                  <a:srgbClr val="FF0000"/>
                </a:solidFill>
              </a:rPr>
              <a:t>3 modes de  Saisie </a:t>
            </a:r>
            <a:r>
              <a:rPr lang="fr-FR" sz="1100" b="1" baseline="0">
                <a:solidFill>
                  <a:srgbClr val="FF0000"/>
                </a:solidFill>
              </a:rPr>
              <a:t/>
            </a:r>
            <a:br>
              <a:rPr lang="fr-FR" sz="1100" b="1" baseline="0">
                <a:solidFill>
                  <a:srgbClr val="FF0000"/>
                </a:solidFill>
              </a:rPr>
            </a:br>
            <a:r>
              <a:rPr lang="fr-FR" sz="1400" b="1" baseline="0">
                <a:solidFill>
                  <a:srgbClr val="FF0000"/>
                </a:solidFill>
              </a:rPr>
              <a:t>Directe   /  Niveau de Compétences  /  Note sur 4</a:t>
            </a:r>
            <a:r>
              <a:rPr lang="fr-FR" sz="1100" b="1" baseline="0">
                <a:solidFill>
                  <a:srgbClr val="FF0000"/>
                </a:solidFill>
              </a:rPr>
              <a:t/>
            </a:r>
            <a:br>
              <a:rPr lang="fr-FR" sz="1100" b="1" baseline="0">
                <a:solidFill>
                  <a:srgbClr val="FF0000"/>
                </a:solidFill>
              </a:rPr>
            </a:br>
            <a:endParaRPr lang="fr-FR" sz="1100" b="1" baseline="0">
              <a:solidFill>
                <a:srgbClr val="FF0000"/>
              </a:solidFill>
            </a:endParaRPr>
          </a:p>
          <a:p>
            <a:pPr algn="l"/>
            <a:r>
              <a:rPr lang="fr-FR" sz="1100" baseline="0"/>
              <a:t>Au bas de l'onglet </a:t>
            </a:r>
            <a:r>
              <a:rPr lang="fr-FR" sz="1100" b="1" baseline="0"/>
              <a:t>TEXTES</a:t>
            </a:r>
            <a:r>
              <a:rPr lang="fr-FR" sz="1100" baseline="0"/>
              <a:t> vous pouvez</a:t>
            </a:r>
            <a:br>
              <a:rPr lang="fr-FR" sz="1100" baseline="0"/>
            </a:br>
            <a:r>
              <a:rPr lang="fr-FR" sz="1100" b="1" baseline="0"/>
              <a:t>Personnaliser</a:t>
            </a:r>
            <a:r>
              <a:rPr lang="fr-FR" sz="1100" baseline="0"/>
              <a:t> les tables de conversion .</a:t>
            </a:r>
            <a:br>
              <a:rPr lang="fr-FR" sz="1100" baseline="0"/>
            </a:br>
            <a:r>
              <a:rPr lang="fr-FR" sz="1100" b="1" baseline="0"/>
              <a:t>Le choix de saisie est le même pour tous les Protocoles</a:t>
            </a:r>
            <a:endParaRPr lang="fr-FR" sz="1100" b="1"/>
          </a:p>
        </xdr:txBody>
      </xdr:sp>
      <xdr:sp macro="" textlink="">
        <xdr:nvSpPr>
          <xdr:cNvPr id="6" name="Virage 5"/>
          <xdr:cNvSpPr/>
        </xdr:nvSpPr>
        <xdr:spPr>
          <a:xfrm flipH="1">
            <a:off x="14527590" y="987335"/>
            <a:ext cx="961088" cy="79574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sp macro="" textlink="">
        <xdr:nvSpPr>
          <xdr:cNvPr id="7" name="Rectangle 6"/>
          <xdr:cNvSpPr/>
        </xdr:nvSpPr>
        <xdr:spPr>
          <a:xfrm>
            <a:off x="13860780" y="2282252"/>
            <a:ext cx="693420" cy="236220"/>
          </a:xfrm>
          <a:prstGeom prst="rect">
            <a:avLst/>
          </a:prstGeom>
          <a:solidFill>
            <a:schemeClr val="accent6">
              <a:lumMod val="60000"/>
              <a:lumOff val="40000"/>
              <a:alpha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 name="Rectangle 7"/>
          <xdr:cNvSpPr/>
        </xdr:nvSpPr>
        <xdr:spPr>
          <a:xfrm>
            <a:off x="14713130" y="2282252"/>
            <a:ext cx="1860369" cy="236220"/>
          </a:xfrm>
          <a:prstGeom prst="rect">
            <a:avLst/>
          </a:prstGeom>
          <a:solidFill>
            <a:schemeClr val="accent1">
              <a:lumMod val="60000"/>
              <a:lumOff val="40000"/>
              <a:alpha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 name="Rectangle 8"/>
          <xdr:cNvSpPr/>
        </xdr:nvSpPr>
        <xdr:spPr>
          <a:xfrm>
            <a:off x="16717190" y="2282252"/>
            <a:ext cx="938349" cy="236220"/>
          </a:xfrm>
          <a:prstGeom prst="rect">
            <a:avLst/>
          </a:prstGeom>
          <a:solidFill>
            <a:srgbClr val="BA8CDC">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Pentagone 12">
            <a:hlinkClick xmlns:r="http://schemas.openxmlformats.org/officeDocument/2006/relationships" r:id="rId3"/>
          </xdr:cNvPr>
          <xdr:cNvSpPr/>
        </xdr:nvSpPr>
        <xdr:spPr>
          <a:xfrm>
            <a:off x="16177920" y="2600569"/>
            <a:ext cx="1378430" cy="411479"/>
          </a:xfrm>
          <a:prstGeom prst="homePlat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000" b="1"/>
              <a:t>TABLEAUX</a:t>
            </a:r>
            <a:br>
              <a:rPr lang="fr-FR" sz="1000" b="1"/>
            </a:br>
            <a:r>
              <a:rPr lang="fr-FR" sz="1000" b="1"/>
              <a:t>DE CONVERSION</a:t>
            </a:r>
          </a:p>
        </xdr:txBody>
      </xdr:sp>
    </xdr:grpSp>
    <xdr:clientData/>
  </xdr:twoCellAnchor>
  <xdr:twoCellAnchor>
    <xdr:from>
      <xdr:col>0</xdr:col>
      <xdr:colOff>742950</xdr:colOff>
      <xdr:row>7</xdr:row>
      <xdr:rowOff>152400</xdr:rowOff>
    </xdr:from>
    <xdr:to>
      <xdr:col>2</xdr:col>
      <xdr:colOff>239183</xdr:colOff>
      <xdr:row>9</xdr:row>
      <xdr:rowOff>196004</xdr:rowOff>
    </xdr:to>
    <xdr:sp macro="" textlink="">
      <xdr:nvSpPr>
        <xdr:cNvPr id="15" name="Plaque 14">
          <a:hlinkClick xmlns:r="http://schemas.openxmlformats.org/officeDocument/2006/relationships" r:id="rId4"/>
        </xdr:cNvPr>
        <xdr:cNvSpPr/>
      </xdr:nvSpPr>
      <xdr:spPr>
        <a:xfrm>
          <a:off x="742950" y="1876425"/>
          <a:ext cx="1477433" cy="443654"/>
        </a:xfrm>
        <a:prstGeom prst="bevel">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rgbClr val="FF0000"/>
              </a:solidFill>
            </a:rPr>
            <a:t>AIDE</a:t>
          </a:r>
        </a:p>
      </xdr:txBody>
    </xdr:sp>
    <xdr:clientData/>
  </xdr:twoCellAnchor>
  <xdr:twoCellAnchor>
    <xdr:from>
      <xdr:col>1</xdr:col>
      <xdr:colOff>171450</xdr:colOff>
      <xdr:row>10</xdr:row>
      <xdr:rowOff>95250</xdr:rowOff>
    </xdr:from>
    <xdr:to>
      <xdr:col>2</xdr:col>
      <xdr:colOff>791633</xdr:colOff>
      <xdr:row>12</xdr:row>
      <xdr:rowOff>81704</xdr:rowOff>
    </xdr:to>
    <xdr:sp macro="" textlink="">
      <xdr:nvSpPr>
        <xdr:cNvPr id="16" name="Plaque 15">
          <a:hlinkClick xmlns:r="http://schemas.openxmlformats.org/officeDocument/2006/relationships" r:id="rId5"/>
        </xdr:cNvPr>
        <xdr:cNvSpPr/>
      </xdr:nvSpPr>
      <xdr:spPr>
        <a:xfrm>
          <a:off x="1295400" y="2428875"/>
          <a:ext cx="1477433" cy="443654"/>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textes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110836</xdr:colOff>
      <xdr:row>10</xdr:row>
      <xdr:rowOff>137680</xdr:rowOff>
    </xdr:from>
    <xdr:to>
      <xdr:col>11</xdr:col>
      <xdr:colOff>874568</xdr:colOff>
      <xdr:row>10</xdr:row>
      <xdr:rowOff>1661679</xdr:rowOff>
    </xdr:to>
    <xdr:sp macro="" textlink="">
      <xdr:nvSpPr>
        <xdr:cNvPr id="2" name="Rectangle avec flèche vers le bas 1">
          <a:hlinkClick xmlns:r="http://schemas.openxmlformats.org/officeDocument/2006/relationships" r:id="rId1"/>
        </xdr:cNvPr>
        <xdr:cNvSpPr/>
      </xdr:nvSpPr>
      <xdr:spPr>
        <a:xfrm>
          <a:off x="10820400" y="2451389"/>
          <a:ext cx="1608859" cy="1523999"/>
        </a:xfrm>
        <a:prstGeom prst="downArrowCallout">
          <a:avLst>
            <a:gd name="adj1" fmla="val 25000"/>
            <a:gd name="adj2" fmla="val 26587"/>
            <a:gd name="adj3" fmla="val 19802"/>
            <a:gd name="adj4" fmla="val 6497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400" b="1"/>
            <a:t>TABLEAUX</a:t>
          </a:r>
          <a:br>
            <a:rPr lang="fr-FR" sz="1400" b="1"/>
          </a:br>
          <a:r>
            <a:rPr lang="fr-FR" sz="1400" b="1"/>
            <a:t>DE CONVERSION</a:t>
          </a:r>
        </a:p>
      </xdr:txBody>
    </xdr:sp>
    <xdr:clientData/>
  </xdr:twoCellAnchor>
  <xdr:twoCellAnchor>
    <xdr:from>
      <xdr:col>10</xdr:col>
      <xdr:colOff>110836</xdr:colOff>
      <xdr:row>25</xdr:row>
      <xdr:rowOff>55418</xdr:rowOff>
    </xdr:from>
    <xdr:to>
      <xdr:col>11</xdr:col>
      <xdr:colOff>805102</xdr:colOff>
      <xdr:row>30</xdr:row>
      <xdr:rowOff>155960</xdr:rowOff>
    </xdr:to>
    <xdr:sp macro="" textlink="">
      <xdr:nvSpPr>
        <xdr:cNvPr id="3" name="Rectangle avec flèche vers le haut 2">
          <a:hlinkClick xmlns:r="http://schemas.openxmlformats.org/officeDocument/2006/relationships" r:id="rId2"/>
        </xdr:cNvPr>
        <xdr:cNvSpPr/>
      </xdr:nvSpPr>
      <xdr:spPr>
        <a:xfrm>
          <a:off x="10820400" y="10196945"/>
          <a:ext cx="1539393" cy="1070360"/>
        </a:xfrm>
        <a:prstGeom prst="upArrowCallou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400" b="1"/>
            <a:t>HAUT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91440</xdr:colOff>
      <xdr:row>5</xdr:row>
      <xdr:rowOff>129540</xdr:rowOff>
    </xdr:from>
    <xdr:to>
      <xdr:col>1</xdr:col>
      <xdr:colOff>559440</xdr:colOff>
      <xdr:row>7</xdr:row>
      <xdr:rowOff>15240</xdr:rowOff>
    </xdr:to>
    <xdr:sp macro="" textlink="">
      <xdr:nvSpPr>
        <xdr:cNvPr id="3" name="Organigramme : Bande perforée 2">
          <a:hlinkClick xmlns:r="http://schemas.openxmlformats.org/officeDocument/2006/relationships" r:id="rId1"/>
          <a:extLst>
            <a:ext uri="{FF2B5EF4-FFF2-40B4-BE49-F238E27FC236}">
              <a16:creationId xmlns:a16="http://schemas.microsoft.com/office/drawing/2014/main" xmlns="" id="{00000000-0008-0000-0C00-000003000000}"/>
            </a:ext>
          </a:extLst>
        </xdr:cNvPr>
        <xdr:cNvSpPr/>
      </xdr:nvSpPr>
      <xdr:spPr>
        <a:xfrm>
          <a:off x="54102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G1</a:t>
          </a:r>
        </a:p>
      </xdr:txBody>
    </xdr:sp>
    <xdr:clientData/>
  </xdr:twoCellAnchor>
  <xdr:twoCellAnchor>
    <xdr:from>
      <xdr:col>1</xdr:col>
      <xdr:colOff>551180</xdr:colOff>
      <xdr:row>5</xdr:row>
      <xdr:rowOff>129540</xdr:rowOff>
    </xdr:from>
    <xdr:to>
      <xdr:col>1</xdr:col>
      <xdr:colOff>1019180</xdr:colOff>
      <xdr:row>7</xdr:row>
      <xdr:rowOff>15240</xdr:rowOff>
    </xdr:to>
    <xdr:sp macro="" textlink="">
      <xdr:nvSpPr>
        <xdr:cNvPr id="4" name="Organigramme : Bande perforée 3">
          <a:hlinkClick xmlns:r="http://schemas.openxmlformats.org/officeDocument/2006/relationships" r:id="rId2"/>
          <a:extLst>
            <a:ext uri="{FF2B5EF4-FFF2-40B4-BE49-F238E27FC236}">
              <a16:creationId xmlns:a16="http://schemas.microsoft.com/office/drawing/2014/main" xmlns="" id="{00000000-0008-0000-0C00-000004000000}"/>
            </a:ext>
          </a:extLst>
        </xdr:cNvPr>
        <xdr:cNvSpPr/>
      </xdr:nvSpPr>
      <xdr:spPr>
        <a:xfrm>
          <a:off x="100076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G2</a:t>
          </a:r>
        </a:p>
      </xdr:txBody>
    </xdr:sp>
    <xdr:clientData/>
  </xdr:twoCellAnchor>
  <xdr:twoCellAnchor>
    <xdr:from>
      <xdr:col>1</xdr:col>
      <xdr:colOff>1010920</xdr:colOff>
      <xdr:row>5</xdr:row>
      <xdr:rowOff>129540</xdr:rowOff>
    </xdr:from>
    <xdr:to>
      <xdr:col>1</xdr:col>
      <xdr:colOff>1478920</xdr:colOff>
      <xdr:row>7</xdr:row>
      <xdr:rowOff>15240</xdr:rowOff>
    </xdr:to>
    <xdr:sp macro="" textlink="">
      <xdr:nvSpPr>
        <xdr:cNvPr id="5" name="Organigramme : Bande perforée 4">
          <a:hlinkClick xmlns:r="http://schemas.openxmlformats.org/officeDocument/2006/relationships" r:id="rId3"/>
          <a:extLst>
            <a:ext uri="{FF2B5EF4-FFF2-40B4-BE49-F238E27FC236}">
              <a16:creationId xmlns:a16="http://schemas.microsoft.com/office/drawing/2014/main" xmlns="" id="{00000000-0008-0000-0C00-000005000000}"/>
            </a:ext>
          </a:extLst>
        </xdr:cNvPr>
        <xdr:cNvSpPr/>
      </xdr:nvSpPr>
      <xdr:spPr>
        <a:xfrm>
          <a:off x="146050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G3</a:t>
          </a:r>
        </a:p>
      </xdr:txBody>
    </xdr:sp>
    <xdr:clientData/>
  </xdr:twoCellAnchor>
  <xdr:twoCellAnchor>
    <xdr:from>
      <xdr:col>1</xdr:col>
      <xdr:colOff>1470660</xdr:colOff>
      <xdr:row>5</xdr:row>
      <xdr:rowOff>129540</xdr:rowOff>
    </xdr:from>
    <xdr:to>
      <xdr:col>1</xdr:col>
      <xdr:colOff>1938660</xdr:colOff>
      <xdr:row>7</xdr:row>
      <xdr:rowOff>15240</xdr:rowOff>
    </xdr:to>
    <xdr:sp macro="" textlink="">
      <xdr:nvSpPr>
        <xdr:cNvPr id="6" name="Organigramme : Bande perforée 5">
          <a:hlinkClick xmlns:r="http://schemas.openxmlformats.org/officeDocument/2006/relationships" r:id="rId4"/>
          <a:extLst>
            <a:ext uri="{FF2B5EF4-FFF2-40B4-BE49-F238E27FC236}">
              <a16:creationId xmlns:a16="http://schemas.microsoft.com/office/drawing/2014/main" xmlns="" id="{00000000-0008-0000-0C00-000006000000}"/>
            </a:ext>
          </a:extLst>
        </xdr:cNvPr>
        <xdr:cNvSpPr/>
      </xdr:nvSpPr>
      <xdr:spPr>
        <a:xfrm>
          <a:off x="192024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G4</a:t>
          </a:r>
        </a:p>
      </xdr:txBody>
    </xdr:sp>
    <xdr:clientData/>
  </xdr:twoCellAnchor>
  <xdr:twoCellAnchor>
    <xdr:from>
      <xdr:col>1</xdr:col>
      <xdr:colOff>1930400</xdr:colOff>
      <xdr:row>5</xdr:row>
      <xdr:rowOff>129540</xdr:rowOff>
    </xdr:from>
    <xdr:to>
      <xdr:col>2</xdr:col>
      <xdr:colOff>264800</xdr:colOff>
      <xdr:row>7</xdr:row>
      <xdr:rowOff>15240</xdr:rowOff>
    </xdr:to>
    <xdr:sp macro="" textlink="">
      <xdr:nvSpPr>
        <xdr:cNvPr id="7" name="Organigramme : Bande perforée 6">
          <a:hlinkClick xmlns:r="http://schemas.openxmlformats.org/officeDocument/2006/relationships" r:id="rId5"/>
          <a:extLst>
            <a:ext uri="{FF2B5EF4-FFF2-40B4-BE49-F238E27FC236}">
              <a16:creationId xmlns:a16="http://schemas.microsoft.com/office/drawing/2014/main" xmlns="" id="{00000000-0008-0000-0C00-000007000000}"/>
            </a:ext>
          </a:extLst>
        </xdr:cNvPr>
        <xdr:cNvSpPr/>
      </xdr:nvSpPr>
      <xdr:spPr>
        <a:xfrm>
          <a:off x="237998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G5</a:t>
          </a:r>
        </a:p>
      </xdr:txBody>
    </xdr:sp>
    <xdr:clientData/>
  </xdr:twoCellAnchor>
  <xdr:twoCellAnchor>
    <xdr:from>
      <xdr:col>2</xdr:col>
      <xdr:colOff>256540</xdr:colOff>
      <xdr:row>5</xdr:row>
      <xdr:rowOff>129540</xdr:rowOff>
    </xdr:from>
    <xdr:to>
      <xdr:col>2</xdr:col>
      <xdr:colOff>724540</xdr:colOff>
      <xdr:row>7</xdr:row>
      <xdr:rowOff>15240</xdr:rowOff>
    </xdr:to>
    <xdr:sp macro="" textlink="">
      <xdr:nvSpPr>
        <xdr:cNvPr id="8" name="Organigramme : Bande perforée 7">
          <a:hlinkClick xmlns:r="http://schemas.openxmlformats.org/officeDocument/2006/relationships" r:id="rId6"/>
          <a:extLst>
            <a:ext uri="{FF2B5EF4-FFF2-40B4-BE49-F238E27FC236}">
              <a16:creationId xmlns:a16="http://schemas.microsoft.com/office/drawing/2014/main" xmlns="" id="{00000000-0008-0000-0C00-000008000000}"/>
            </a:ext>
          </a:extLst>
        </xdr:cNvPr>
        <xdr:cNvSpPr/>
      </xdr:nvSpPr>
      <xdr:spPr>
        <a:xfrm>
          <a:off x="283972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G6</a:t>
          </a:r>
        </a:p>
      </xdr:txBody>
    </xdr:sp>
    <xdr:clientData/>
  </xdr:twoCellAnchor>
  <xdr:twoCellAnchor>
    <xdr:from>
      <xdr:col>2</xdr:col>
      <xdr:colOff>716280</xdr:colOff>
      <xdr:row>5</xdr:row>
      <xdr:rowOff>129540</xdr:rowOff>
    </xdr:from>
    <xdr:to>
      <xdr:col>2</xdr:col>
      <xdr:colOff>1184280</xdr:colOff>
      <xdr:row>7</xdr:row>
      <xdr:rowOff>15240</xdr:rowOff>
    </xdr:to>
    <xdr:sp macro="" textlink="">
      <xdr:nvSpPr>
        <xdr:cNvPr id="9" name="Organigramme : Bande perforée 8">
          <a:hlinkClick xmlns:r="http://schemas.openxmlformats.org/officeDocument/2006/relationships" r:id="rId7"/>
          <a:extLst>
            <a:ext uri="{FF2B5EF4-FFF2-40B4-BE49-F238E27FC236}">
              <a16:creationId xmlns:a16="http://schemas.microsoft.com/office/drawing/2014/main" xmlns="" id="{00000000-0008-0000-0C00-000009000000}"/>
            </a:ext>
          </a:extLst>
        </xdr:cNvPr>
        <xdr:cNvSpPr/>
      </xdr:nvSpPr>
      <xdr:spPr>
        <a:xfrm>
          <a:off x="329946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G7</a:t>
          </a:r>
        </a:p>
      </xdr:txBody>
    </xdr:sp>
    <xdr:clientData/>
  </xdr:twoCellAnchor>
  <xdr:twoCellAnchor>
    <xdr:from>
      <xdr:col>2</xdr:col>
      <xdr:colOff>1176020</xdr:colOff>
      <xdr:row>5</xdr:row>
      <xdr:rowOff>129540</xdr:rowOff>
    </xdr:from>
    <xdr:to>
      <xdr:col>3</xdr:col>
      <xdr:colOff>81920</xdr:colOff>
      <xdr:row>7</xdr:row>
      <xdr:rowOff>15240</xdr:rowOff>
    </xdr:to>
    <xdr:sp macro="" textlink="">
      <xdr:nvSpPr>
        <xdr:cNvPr id="10" name="Organigramme : Bande perforée 9">
          <a:hlinkClick xmlns:r="http://schemas.openxmlformats.org/officeDocument/2006/relationships" r:id="rId8"/>
          <a:extLst>
            <a:ext uri="{FF2B5EF4-FFF2-40B4-BE49-F238E27FC236}">
              <a16:creationId xmlns:a16="http://schemas.microsoft.com/office/drawing/2014/main" xmlns="" id="{00000000-0008-0000-0C00-00000A000000}"/>
            </a:ext>
          </a:extLst>
        </xdr:cNvPr>
        <xdr:cNvSpPr/>
      </xdr:nvSpPr>
      <xdr:spPr>
        <a:xfrm>
          <a:off x="375920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G8</a:t>
          </a:r>
        </a:p>
      </xdr:txBody>
    </xdr:sp>
    <xdr:clientData/>
  </xdr:twoCellAnchor>
  <xdr:twoCellAnchor>
    <xdr:from>
      <xdr:col>3</xdr:col>
      <xdr:colOff>73660</xdr:colOff>
      <xdr:row>5</xdr:row>
      <xdr:rowOff>129540</xdr:rowOff>
    </xdr:from>
    <xdr:to>
      <xdr:col>3</xdr:col>
      <xdr:colOff>541660</xdr:colOff>
      <xdr:row>7</xdr:row>
      <xdr:rowOff>15240</xdr:rowOff>
    </xdr:to>
    <xdr:sp macro="" textlink="">
      <xdr:nvSpPr>
        <xdr:cNvPr id="11" name="Organigramme : Bande perforée 10">
          <a:hlinkClick xmlns:r="http://schemas.openxmlformats.org/officeDocument/2006/relationships" r:id="rId9"/>
          <a:extLst>
            <a:ext uri="{FF2B5EF4-FFF2-40B4-BE49-F238E27FC236}">
              <a16:creationId xmlns:a16="http://schemas.microsoft.com/office/drawing/2014/main" xmlns="" id="{00000000-0008-0000-0C00-00000B000000}"/>
            </a:ext>
          </a:extLst>
        </xdr:cNvPr>
        <xdr:cNvSpPr/>
      </xdr:nvSpPr>
      <xdr:spPr>
        <a:xfrm>
          <a:off x="421894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G9</a:t>
          </a:r>
        </a:p>
      </xdr:txBody>
    </xdr:sp>
    <xdr:clientData/>
  </xdr:twoCellAnchor>
  <xdr:twoCellAnchor>
    <xdr:from>
      <xdr:col>3</xdr:col>
      <xdr:colOff>533400</xdr:colOff>
      <xdr:row>5</xdr:row>
      <xdr:rowOff>129540</xdr:rowOff>
    </xdr:from>
    <xdr:to>
      <xdr:col>3</xdr:col>
      <xdr:colOff>1001400</xdr:colOff>
      <xdr:row>7</xdr:row>
      <xdr:rowOff>15240</xdr:rowOff>
    </xdr:to>
    <xdr:sp macro="" textlink="">
      <xdr:nvSpPr>
        <xdr:cNvPr id="12" name="Organigramme : Bande perforée 11">
          <a:hlinkClick xmlns:r="http://schemas.openxmlformats.org/officeDocument/2006/relationships" r:id="rId10"/>
          <a:extLst>
            <a:ext uri="{FF2B5EF4-FFF2-40B4-BE49-F238E27FC236}">
              <a16:creationId xmlns:a16="http://schemas.microsoft.com/office/drawing/2014/main" xmlns="" id="{00000000-0008-0000-0C00-00000C000000}"/>
            </a:ext>
          </a:extLst>
        </xdr:cNvPr>
        <xdr:cNvSpPr/>
      </xdr:nvSpPr>
      <xdr:spPr>
        <a:xfrm>
          <a:off x="4678680" y="119634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G10</a:t>
          </a:r>
        </a:p>
      </xdr:txBody>
    </xdr:sp>
    <xdr:clientData/>
  </xdr:twoCellAnchor>
  <xdr:twoCellAnchor>
    <xdr:from>
      <xdr:col>1</xdr:col>
      <xdr:colOff>2034540</xdr:colOff>
      <xdr:row>0</xdr:row>
      <xdr:rowOff>83820</xdr:rowOff>
    </xdr:from>
    <xdr:to>
      <xdr:col>3</xdr:col>
      <xdr:colOff>344556</xdr:colOff>
      <xdr:row>2</xdr:row>
      <xdr:rowOff>77525</xdr:rowOff>
    </xdr:to>
    <xdr:sp macro="" textlink="">
      <xdr:nvSpPr>
        <xdr:cNvPr id="13" name="Plaque 12">
          <a:hlinkClick xmlns:r="http://schemas.openxmlformats.org/officeDocument/2006/relationships" r:id="rId11"/>
        </xdr:cNvPr>
        <xdr:cNvSpPr/>
      </xdr:nvSpPr>
      <xdr:spPr>
        <a:xfrm>
          <a:off x="2476500" y="8382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365760</xdr:colOff>
      <xdr:row>0</xdr:row>
      <xdr:rowOff>91440</xdr:rowOff>
    </xdr:from>
    <xdr:to>
      <xdr:col>3</xdr:col>
      <xdr:colOff>1036320</xdr:colOff>
      <xdr:row>0</xdr:row>
      <xdr:rowOff>480060</xdr:rowOff>
    </xdr:to>
    <xdr:sp macro="" textlink="">
      <xdr:nvSpPr>
        <xdr:cNvPr id="2" name="Plaque 1">
          <a:hlinkClick xmlns:r="http://schemas.openxmlformats.org/officeDocument/2006/relationships" r:id="rId1"/>
        </xdr:cNvPr>
        <xdr:cNvSpPr/>
      </xdr:nvSpPr>
      <xdr:spPr>
        <a:xfrm>
          <a:off x="2552700" y="91440"/>
          <a:ext cx="2004060" cy="38862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tables/table1.xml><?xml version="1.0" encoding="utf-8"?>
<table xmlns="http://schemas.openxmlformats.org/spreadsheetml/2006/main" id="1" name="_Tableau_ventilation" displayName="_Tableau_ventilation" ref="B26:D49" totalsRowShown="0" headerRowDxfId="0">
  <tableColumns count="3">
    <tableColumn id="2" name="Répartition_2_6"/>
    <tableColumn id="3" name="Répartition_4_4"/>
    <tableColumn id="4" name="Répartition_6_2"/>
  </tableColumns>
  <tableStyleInfo name="TableStyleLight9" showFirstColumn="0" showLastColumn="0" showRowStripes="1" showColumnStripes="0"/>
</table>
</file>

<file path=xl/tables/table2.xml><?xml version="1.0" encoding="utf-8"?>
<table xmlns="http://schemas.openxmlformats.org/spreadsheetml/2006/main" id="2" name="Tableau2" displayName="Tableau2" ref="F26:H49" totalsRowShown="0">
  <autoFilter ref="F26:H49"/>
  <tableColumns count="3">
    <tableColumn id="1" name="Ventilation_2_6"/>
    <tableColumn id="2" name="Ventilation_4_4"/>
    <tableColumn id="3" name="Ventilation_6_2"/>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tabColor rgb="FFFFFF00"/>
  </sheetPr>
  <dimension ref="B9:M26"/>
  <sheetViews>
    <sheetView showGridLines="0" showRowColHeaders="0" tabSelected="1" workbookViewId="0">
      <selection activeCell="C22" sqref="C22"/>
    </sheetView>
  </sheetViews>
  <sheetFormatPr baseColWidth="10" defaultRowHeight="15.6"/>
  <cols>
    <col min="1" max="16384" width="11.19921875" style="93"/>
  </cols>
  <sheetData>
    <row r="9" spans="2:13" ht="16.2" thickBot="1"/>
    <row r="10" spans="2:13" ht="25.8">
      <c r="B10" s="90"/>
      <c r="C10" s="179"/>
      <c r="D10" s="180"/>
      <c r="E10" s="181" t="s">
        <v>489</v>
      </c>
      <c r="F10" s="179"/>
      <c r="G10" s="179"/>
      <c r="H10" s="179"/>
      <c r="I10" s="179"/>
      <c r="J10" s="179"/>
      <c r="K10" s="179"/>
      <c r="L10" s="179"/>
      <c r="M10" s="182"/>
    </row>
    <row r="11" spans="2:13" ht="9" customHeight="1">
      <c r="B11" s="183"/>
      <c r="C11" s="184"/>
      <c r="D11" s="184"/>
      <c r="E11" s="184"/>
      <c r="F11" s="184"/>
      <c r="G11" s="184"/>
      <c r="H11" s="184"/>
      <c r="I11" s="184"/>
      <c r="J11" s="184"/>
      <c r="K11" s="184"/>
      <c r="L11" s="184"/>
      <c r="M11" s="185"/>
    </row>
    <row r="12" spans="2:13" ht="18">
      <c r="B12" s="183"/>
      <c r="C12" s="186" t="s">
        <v>515</v>
      </c>
      <c r="D12" s="186"/>
      <c r="E12" s="187"/>
      <c r="F12" s="184"/>
      <c r="G12" s="184"/>
      <c r="H12" s="184"/>
      <c r="I12" s="184"/>
      <c r="J12" s="184"/>
      <c r="K12" s="184"/>
      <c r="L12" s="184"/>
      <c r="M12" s="185"/>
    </row>
    <row r="13" spans="2:13" ht="18">
      <c r="B13" s="183"/>
      <c r="C13" s="186"/>
      <c r="D13" s="188" t="s">
        <v>490</v>
      </c>
      <c r="E13" s="184" t="s">
        <v>516</v>
      </c>
      <c r="F13" s="184"/>
      <c r="G13" s="184"/>
      <c r="H13" s="184"/>
      <c r="I13" s="184"/>
      <c r="J13" s="184"/>
      <c r="K13" s="184"/>
      <c r="L13" s="184"/>
      <c r="M13" s="185"/>
    </row>
    <row r="14" spans="2:13" ht="18">
      <c r="B14" s="183"/>
      <c r="C14" s="186"/>
      <c r="D14" s="188" t="s">
        <v>491</v>
      </c>
      <c r="E14" s="187" t="s">
        <v>492</v>
      </c>
      <c r="F14" s="184"/>
      <c r="G14" s="184"/>
      <c r="H14" s="184"/>
      <c r="I14" s="184"/>
      <c r="J14" s="184"/>
      <c r="K14" s="184"/>
      <c r="L14" s="184"/>
      <c r="M14" s="185"/>
    </row>
    <row r="15" spans="2:13" ht="18">
      <c r="B15" s="183"/>
      <c r="C15" s="186"/>
      <c r="D15" s="188" t="s">
        <v>493</v>
      </c>
      <c r="E15" s="184" t="s">
        <v>494</v>
      </c>
      <c r="F15" s="184"/>
      <c r="G15" s="184"/>
      <c r="H15" s="184"/>
      <c r="I15" s="184"/>
      <c r="J15" s="184"/>
      <c r="K15" s="184"/>
      <c r="L15" s="184"/>
      <c r="M15" s="185"/>
    </row>
    <row r="16" spans="2:13" ht="18">
      <c r="B16" s="183"/>
      <c r="C16" s="186"/>
      <c r="D16" s="186"/>
      <c r="E16" s="187"/>
      <c r="F16" s="184"/>
      <c r="G16" s="184"/>
      <c r="H16" s="184"/>
      <c r="I16" s="184"/>
      <c r="J16" s="184"/>
      <c r="K16" s="184"/>
      <c r="L16" s="184"/>
      <c r="M16" s="185"/>
    </row>
    <row r="17" spans="2:13" ht="18">
      <c r="B17" s="183"/>
      <c r="C17" s="186" t="s">
        <v>495</v>
      </c>
      <c r="D17" s="186"/>
      <c r="E17" s="184"/>
      <c r="F17" s="184"/>
      <c r="G17" s="184"/>
      <c r="H17" s="184"/>
      <c r="I17" s="184"/>
      <c r="J17" s="184"/>
      <c r="K17" s="184"/>
      <c r="L17" s="184"/>
      <c r="M17" s="185"/>
    </row>
    <row r="18" spans="2:13" ht="18">
      <c r="B18" s="183"/>
      <c r="C18" s="186"/>
      <c r="D18" s="186"/>
      <c r="E18" s="184"/>
      <c r="F18" s="184"/>
      <c r="G18" s="184"/>
      <c r="H18" s="184"/>
      <c r="I18" s="184"/>
      <c r="J18" s="184"/>
      <c r="K18" s="184"/>
      <c r="L18" s="184"/>
      <c r="M18" s="185"/>
    </row>
    <row r="19" spans="2:13" ht="9" customHeight="1">
      <c r="B19" s="183"/>
      <c r="C19" s="186"/>
      <c r="D19" s="186"/>
      <c r="E19" s="184"/>
      <c r="F19" s="184"/>
      <c r="G19" s="184"/>
      <c r="H19" s="184"/>
      <c r="I19" s="184"/>
      <c r="J19" s="184"/>
      <c r="K19" s="184"/>
      <c r="L19" s="184"/>
      <c r="M19" s="185"/>
    </row>
    <row r="20" spans="2:13" ht="9.6" customHeight="1" thickBot="1">
      <c r="B20" s="189"/>
      <c r="C20" s="190"/>
      <c r="D20" s="190"/>
      <c r="E20" s="191"/>
      <c r="F20" s="191"/>
      <c r="G20" s="191"/>
      <c r="H20" s="191"/>
      <c r="I20" s="191"/>
      <c r="J20" s="191"/>
      <c r="K20" s="191"/>
      <c r="L20" s="191"/>
      <c r="M20" s="192"/>
    </row>
    <row r="21" spans="2:13" ht="18.600000000000001" thickBot="1">
      <c r="B21" s="189"/>
      <c r="C21" s="190" t="s">
        <v>517</v>
      </c>
      <c r="D21" s="190"/>
      <c r="E21" s="191"/>
      <c r="F21" s="191"/>
      <c r="G21" s="191"/>
      <c r="H21" s="191"/>
      <c r="I21" s="191"/>
      <c r="J21" s="191"/>
      <c r="K21" s="156" t="s">
        <v>404</v>
      </c>
      <c r="L21" s="156" t="s">
        <v>405</v>
      </c>
      <c r="M21" s="192"/>
    </row>
    <row r="22" spans="2:13" ht="18">
      <c r="B22" s="189"/>
      <c r="C22" s="190" t="s">
        <v>496</v>
      </c>
      <c r="D22" s="190"/>
      <c r="E22" s="191"/>
      <c r="F22" s="191"/>
      <c r="G22" s="191"/>
      <c r="H22" s="191"/>
      <c r="I22" s="191"/>
      <c r="J22" s="191"/>
      <c r="K22" s="191"/>
      <c r="L22" s="191"/>
      <c r="M22" s="192"/>
    </row>
    <row r="23" spans="2:13" ht="9" customHeight="1" thickBot="1">
      <c r="B23" s="193"/>
      <c r="C23" s="194"/>
      <c r="D23" s="194"/>
      <c r="E23" s="195"/>
      <c r="F23" s="195"/>
      <c r="G23" s="195"/>
      <c r="H23" s="195"/>
      <c r="I23" s="195"/>
      <c r="J23" s="195"/>
      <c r="K23" s="195"/>
      <c r="L23" s="195"/>
      <c r="M23" s="196"/>
    </row>
    <row r="25" spans="2:13" ht="18">
      <c r="B25" s="203" t="s">
        <v>497</v>
      </c>
      <c r="C25" s="203"/>
      <c r="D25" s="203"/>
      <c r="E25" s="203"/>
      <c r="F25" s="203"/>
      <c r="G25" s="203"/>
      <c r="H25" s="203"/>
      <c r="I25" s="203"/>
      <c r="J25" s="203"/>
      <c r="K25" s="203"/>
      <c r="L25" s="203"/>
      <c r="M25" s="203"/>
    </row>
    <row r="26" spans="2:13" ht="21" customHeight="1">
      <c r="B26" s="204" t="s">
        <v>498</v>
      </c>
      <c r="C26" s="204"/>
      <c r="D26" s="204"/>
      <c r="E26" s="204"/>
      <c r="F26" s="204"/>
      <c r="G26" s="204"/>
      <c r="H26" s="204"/>
      <c r="I26" s="204"/>
      <c r="J26" s="204"/>
      <c r="K26" s="204"/>
      <c r="L26" s="204"/>
      <c r="M26" s="204"/>
    </row>
  </sheetData>
  <sheetProtection password="E97C" sheet="1" objects="1" scenarios="1"/>
  <mergeCells count="2">
    <mergeCell ref="B25:M25"/>
    <mergeCell ref="B26:M26"/>
  </mergeCells>
  <dataValidations count="1">
    <dataValidation type="list" allowBlank="1" showInputMessage="1" showErrorMessage="1" sqref="K21:L21">
      <formula1>AFLP</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sheetPr>
    <tabColor rgb="FFFF0000"/>
  </sheetPr>
  <dimension ref="A1:N25"/>
  <sheetViews>
    <sheetView showGridLines="0" zoomScale="80" zoomScaleNormal="80" workbookViewId="0">
      <selection activeCell="E6" sqref="E6:I6"/>
    </sheetView>
  </sheetViews>
  <sheetFormatPr baseColWidth="10" defaultRowHeight="15.6"/>
  <cols>
    <col min="1" max="1" width="8.69921875" customWidth="1"/>
    <col min="3" max="3" width="17.296875" customWidth="1"/>
    <col min="4" max="4" width="10.3984375" customWidth="1"/>
    <col min="5" max="5" width="17.296875" customWidth="1"/>
    <col min="6" max="6" width="10.796875" customWidth="1"/>
    <col min="7" max="7" width="25.3984375" customWidth="1"/>
    <col min="8" max="8" width="27" customWidth="1"/>
    <col min="9" max="9" width="9.59765625" customWidth="1"/>
    <col min="10" max="10" width="18.09765625" customWidth="1"/>
    <col min="11" max="11" width="15.8984375" customWidth="1"/>
    <col min="14" max="14" width="6.5" customWidth="1"/>
  </cols>
  <sheetData>
    <row r="1" spans="1:12" ht="16.2" thickBot="1"/>
    <row r="2" spans="1:12" ht="21.6" thickBot="1">
      <c r="B2" s="214" t="s">
        <v>410</v>
      </c>
      <c r="C2" s="215"/>
      <c r="D2" s="215"/>
      <c r="E2" s="215"/>
      <c r="F2" s="215"/>
      <c r="G2" s="215"/>
      <c r="H2" s="215"/>
      <c r="I2" s="216"/>
      <c r="K2" s="93"/>
    </row>
    <row r="3" spans="1:12" ht="16.2" thickBot="1"/>
    <row r="4" spans="1:12" ht="18.600000000000001" thickBot="1">
      <c r="C4" s="5" t="s">
        <v>415</v>
      </c>
      <c r="D4" s="54">
        <v>2025</v>
      </c>
    </row>
    <row r="5" spans="1:12" ht="16.2" thickBot="1">
      <c r="A5" s="220" t="s">
        <v>124</v>
      </c>
      <c r="B5" s="220"/>
      <c r="C5" s="220"/>
      <c r="D5" s="220"/>
      <c r="E5" s="221"/>
      <c r="F5" s="222" t="s">
        <v>138</v>
      </c>
      <c r="G5" s="223"/>
      <c r="K5" s="205" t="s">
        <v>486</v>
      </c>
      <c r="L5" s="206"/>
    </row>
    <row r="6" spans="1:12" ht="27" customHeight="1" thickBot="1">
      <c r="C6" s="220" t="s">
        <v>399</v>
      </c>
      <c r="D6" s="221"/>
      <c r="E6" s="217" t="s">
        <v>330</v>
      </c>
      <c r="F6" s="218"/>
      <c r="G6" s="218"/>
      <c r="H6" s="218"/>
      <c r="I6" s="219"/>
      <c r="K6" s="207" t="s">
        <v>485</v>
      </c>
      <c r="L6" s="208"/>
    </row>
    <row r="7" spans="1:12" ht="18.600000000000001" thickBot="1">
      <c r="B7" s="220" t="s">
        <v>394</v>
      </c>
      <c r="C7" s="220"/>
      <c r="D7" s="220"/>
      <c r="E7" s="221"/>
      <c r="F7" s="224" t="s">
        <v>450</v>
      </c>
      <c r="G7" s="225"/>
      <c r="H7" s="226"/>
      <c r="K7" s="209"/>
      <c r="L7" s="210"/>
    </row>
    <row r="10" spans="1:12" ht="16.2" thickBot="1">
      <c r="B10" s="232" t="s">
        <v>395</v>
      </c>
      <c r="C10" s="232"/>
      <c r="D10" s="232"/>
      <c r="E10" s="232"/>
      <c r="F10" s="232"/>
      <c r="G10" s="232"/>
      <c r="H10" s="232"/>
      <c r="I10" s="232"/>
    </row>
    <row r="11" spans="1:12" ht="18.45" customHeight="1">
      <c r="B11" s="232" t="s">
        <v>396</v>
      </c>
      <c r="C11" s="232"/>
      <c r="D11" s="232"/>
      <c r="E11" s="232"/>
      <c r="F11" s="232"/>
      <c r="G11" s="232"/>
      <c r="H11" s="232"/>
      <c r="I11" s="232"/>
      <c r="J11" s="227" t="s">
        <v>448</v>
      </c>
      <c r="K11" s="228"/>
    </row>
    <row r="12" spans="1:12" ht="18.45" customHeight="1" thickBot="1">
      <c r="B12" s="233" t="s">
        <v>398</v>
      </c>
      <c r="C12" s="233"/>
      <c r="D12" s="233"/>
      <c r="E12" s="233"/>
      <c r="F12" s="233"/>
      <c r="G12" s="233"/>
      <c r="H12" s="233"/>
      <c r="I12" s="233"/>
      <c r="J12" s="229"/>
      <c r="K12" s="230"/>
    </row>
    <row r="13" spans="1:12" ht="31.95" customHeight="1" thickBot="1">
      <c r="B13" s="231" t="s">
        <v>400</v>
      </c>
      <c r="C13" s="231"/>
      <c r="D13" s="231"/>
      <c r="E13" s="231"/>
      <c r="F13" s="231"/>
      <c r="G13" s="231"/>
      <c r="H13" s="231"/>
      <c r="I13" s="231"/>
      <c r="J13" s="71" t="s">
        <v>432</v>
      </c>
      <c r="K13" s="81">
        <f>Stats!E412</f>
        <v>8.1166666666666671</v>
      </c>
    </row>
    <row r="14" spans="1:12" ht="24" thickBot="1">
      <c r="B14" s="41" t="s">
        <v>8</v>
      </c>
      <c r="E14" s="211" t="s">
        <v>462</v>
      </c>
      <c r="F14" s="212"/>
      <c r="G14" s="213"/>
      <c r="H14" s="122" t="s">
        <v>416</v>
      </c>
      <c r="J14" s="72" t="s">
        <v>428</v>
      </c>
      <c r="K14" s="70">
        <f>Stats!E413</f>
        <v>8.1166666666666671</v>
      </c>
    </row>
    <row r="15" spans="1:12" ht="22.95" customHeight="1" thickBot="1">
      <c r="B15" s="7" t="s">
        <v>397</v>
      </c>
      <c r="C15" s="6" t="s">
        <v>9</v>
      </c>
      <c r="D15" s="31" t="s">
        <v>99</v>
      </c>
      <c r="E15" s="32" t="s">
        <v>11</v>
      </c>
      <c r="F15" s="33" t="s">
        <v>99</v>
      </c>
      <c r="G15" s="34" t="s">
        <v>12</v>
      </c>
      <c r="J15" s="72" t="s">
        <v>429</v>
      </c>
      <c r="K15" s="70" t="str">
        <f>Stats!E414</f>
        <v/>
      </c>
    </row>
    <row r="16" spans="1:12" ht="25.95" customHeight="1" thickBot="1">
      <c r="B16" s="61">
        <v>1</v>
      </c>
      <c r="C16" s="67" t="s">
        <v>499</v>
      </c>
      <c r="D16" s="42" t="s">
        <v>108</v>
      </c>
      <c r="E16" s="43" t="s">
        <v>64</v>
      </c>
      <c r="F16" s="44" t="s">
        <v>453</v>
      </c>
      <c r="G16" s="45" t="s">
        <v>457</v>
      </c>
      <c r="H16" s="64" t="s">
        <v>417</v>
      </c>
      <c r="J16" s="73" t="s">
        <v>430</v>
      </c>
      <c r="K16" s="86" t="str">
        <f>Stats!E415</f>
        <v/>
      </c>
    </row>
    <row r="17" spans="2:14" ht="25.95" customHeight="1">
      <c r="B17" s="62">
        <v>2</v>
      </c>
      <c r="C17" s="68"/>
      <c r="D17" s="42"/>
      <c r="E17" s="43"/>
      <c r="F17" s="48"/>
      <c r="G17" s="49"/>
      <c r="H17" s="65" t="s">
        <v>418</v>
      </c>
    </row>
    <row r="18" spans="2:14" ht="25.95" customHeight="1">
      <c r="B18" s="62">
        <v>3</v>
      </c>
      <c r="C18" s="68"/>
      <c r="D18" s="46"/>
      <c r="E18" s="47"/>
      <c r="F18" s="48"/>
      <c r="G18" s="49"/>
      <c r="H18" s="65" t="s">
        <v>419</v>
      </c>
    </row>
    <row r="19" spans="2:14" ht="25.95" customHeight="1">
      <c r="B19" s="62">
        <v>4</v>
      </c>
      <c r="C19" s="68"/>
      <c r="D19" s="46"/>
      <c r="E19" s="47"/>
      <c r="F19" s="48"/>
      <c r="G19" s="49"/>
      <c r="H19" s="65" t="s">
        <v>420</v>
      </c>
      <c r="J19" s="123"/>
      <c r="K19" s="169" t="s">
        <v>461</v>
      </c>
      <c r="L19" s="123"/>
      <c r="M19" s="123"/>
      <c r="N19" s="123"/>
    </row>
    <row r="20" spans="2:14" ht="25.95" customHeight="1">
      <c r="B20" s="62">
        <v>5</v>
      </c>
      <c r="C20" s="68"/>
      <c r="D20" s="46"/>
      <c r="E20" s="47"/>
      <c r="F20" s="48"/>
      <c r="G20" s="49"/>
      <c r="H20" s="65" t="s">
        <v>421</v>
      </c>
      <c r="J20" s="124" t="s">
        <v>464</v>
      </c>
      <c r="K20" s="123"/>
      <c r="L20" s="123"/>
      <c r="M20" s="123"/>
      <c r="N20" s="123"/>
    </row>
    <row r="21" spans="2:14" ht="25.95" customHeight="1">
      <c r="B21" s="62">
        <v>6</v>
      </c>
      <c r="C21" s="68"/>
      <c r="D21" s="46"/>
      <c r="E21" s="47"/>
      <c r="F21" s="48"/>
      <c r="G21" s="49"/>
      <c r="H21" s="65" t="s">
        <v>422</v>
      </c>
      <c r="J21" s="124" t="s">
        <v>463</v>
      </c>
      <c r="K21" s="123"/>
      <c r="L21" s="123"/>
      <c r="M21" s="123"/>
      <c r="N21" s="123"/>
    </row>
    <row r="22" spans="2:14" ht="25.95" customHeight="1">
      <c r="B22" s="62">
        <v>7</v>
      </c>
      <c r="C22" s="68"/>
      <c r="D22" s="46"/>
      <c r="E22" s="47"/>
      <c r="F22" s="48"/>
      <c r="G22" s="49"/>
      <c r="H22" s="65" t="s">
        <v>423</v>
      </c>
      <c r="J22" s="123"/>
      <c r="K22" s="123"/>
      <c r="L22" s="123"/>
      <c r="M22" s="123"/>
      <c r="N22" s="123"/>
    </row>
    <row r="23" spans="2:14" ht="25.95" customHeight="1">
      <c r="B23" s="62">
        <v>8</v>
      </c>
      <c r="C23" s="68"/>
      <c r="D23" s="46"/>
      <c r="E23" s="47"/>
      <c r="F23" s="48"/>
      <c r="G23" s="49"/>
      <c r="H23" s="65" t="s">
        <v>424</v>
      </c>
    </row>
    <row r="24" spans="2:14" ht="25.95" customHeight="1">
      <c r="B24" s="62">
        <v>9</v>
      </c>
      <c r="C24" s="68"/>
      <c r="D24" s="46"/>
      <c r="E24" s="47"/>
      <c r="F24" s="48"/>
      <c r="G24" s="49"/>
      <c r="H24" s="65" t="s">
        <v>425</v>
      </c>
    </row>
    <row r="25" spans="2:14" ht="25.95" customHeight="1" thickBot="1">
      <c r="B25" s="63">
        <v>10</v>
      </c>
      <c r="C25" s="69"/>
      <c r="D25" s="50"/>
      <c r="E25" s="51"/>
      <c r="F25" s="52"/>
      <c r="G25" s="53"/>
      <c r="H25" s="66" t="s">
        <v>426</v>
      </c>
    </row>
  </sheetData>
  <sheetProtection password="E97C" sheet="1" objects="1" scenarios="1"/>
  <mergeCells count="15">
    <mergeCell ref="K5:L5"/>
    <mergeCell ref="K6:L7"/>
    <mergeCell ref="E14:G14"/>
    <mergeCell ref="B2:I2"/>
    <mergeCell ref="E6:I6"/>
    <mergeCell ref="A5:E5"/>
    <mergeCell ref="F5:G5"/>
    <mergeCell ref="F7:H7"/>
    <mergeCell ref="C6:D6"/>
    <mergeCell ref="B7:E7"/>
    <mergeCell ref="J11:K12"/>
    <mergeCell ref="B13:I13"/>
    <mergeCell ref="B10:I10"/>
    <mergeCell ref="B11:I11"/>
    <mergeCell ref="B12:I12"/>
  </mergeCells>
  <conditionalFormatting sqref="K16">
    <cfRule type="cellIs" dxfId="82" priority="5" operator="greaterThan">
      <formula>1</formula>
    </cfRule>
    <cfRule type="cellIs" dxfId="81" priority="6" stopIfTrue="1" operator="lessThan">
      <formula>-1</formula>
    </cfRule>
  </conditionalFormatting>
  <conditionalFormatting sqref="K6">
    <cfRule type="containsBlanks" dxfId="80" priority="4">
      <formula>LEN(TRIM(K6))=0</formula>
    </cfRule>
  </conditionalFormatting>
  <conditionalFormatting sqref="K6">
    <cfRule type="containsText" dxfId="79" priority="1" operator="containsText" text="Note">
      <formula>NOT(ISERROR(SEARCH("Note",K6)))</formula>
    </cfRule>
    <cfRule type="containsText" dxfId="78" priority="2" operator="containsText" text="Degré">
      <formula>NOT(ISERROR(SEARCH("Degré",K6)))</formula>
    </cfRule>
    <cfRule type="containsText" dxfId="77" priority="3" operator="containsText" text="Directe">
      <formula>NOT(ISERROR(SEARCH("Directe",K6)))</formula>
    </cfRule>
  </conditionalFormatting>
  <dataValidations count="25">
    <dataValidation type="list" allowBlank="1" showInputMessage="1" showErrorMessage="1" sqref="D4">
      <formula1>Session</formula1>
    </dataValidation>
    <dataValidation type="list" allowBlank="1" showInputMessage="1" showErrorMessage="1" sqref="F5">
      <formula1>Type</formula1>
    </dataValidation>
    <dataValidation type="list" allowBlank="1" showInputMessage="1" showErrorMessage="1" sqref="D16:D25 F16:F25">
      <formula1>CA</formula1>
    </dataValidation>
    <dataValidation type="list" allowBlank="1" showInputMessage="1" showErrorMessage="1" sqref="E16">
      <formula1>INDIRECT($D$16)</formula1>
    </dataValidation>
    <dataValidation type="list" allowBlank="1" showInputMessage="1" showErrorMessage="1" sqref="G16">
      <formula1>INDIRECT($F$16)</formula1>
    </dataValidation>
    <dataValidation type="list" allowBlank="1" showInputMessage="1" showErrorMessage="1" sqref="E17">
      <formula1>INDIRECT($D$17)</formula1>
    </dataValidation>
    <dataValidation type="list" allowBlank="1" showInputMessage="1" showErrorMessage="1" sqref="G17">
      <formula1>INDIRECT($F$17)</formula1>
    </dataValidation>
    <dataValidation type="list" allowBlank="1" showInputMessage="1" showErrorMessage="1" sqref="E18">
      <formula1>INDIRECT($D$18)</formula1>
    </dataValidation>
    <dataValidation type="list" allowBlank="1" showInputMessage="1" showErrorMessage="1" sqref="E19">
      <formula1>INDIRECT($D$19)</formula1>
    </dataValidation>
    <dataValidation type="list" allowBlank="1" showInputMessage="1" showErrorMessage="1" sqref="E20">
      <formula1>INDIRECT($D$20)</formula1>
    </dataValidation>
    <dataValidation type="list" allowBlank="1" showInputMessage="1" showErrorMessage="1" sqref="E21">
      <formula1>INDIRECT($D$21)</formula1>
    </dataValidation>
    <dataValidation type="list" allowBlank="1" showInputMessage="1" showErrorMessage="1" sqref="E22">
      <formula1>INDIRECT($D$22)</formula1>
    </dataValidation>
    <dataValidation type="list" allowBlank="1" showInputMessage="1" showErrorMessage="1" sqref="E23">
      <formula1>INDIRECT($D$23)</formula1>
    </dataValidation>
    <dataValidation type="list" allowBlank="1" showInputMessage="1" showErrorMessage="1" sqref="E24">
      <formula1>INDIRECT($D$24)</formula1>
    </dataValidation>
    <dataValidation type="list" allowBlank="1" showInputMessage="1" showErrorMessage="1" sqref="E25">
      <formula1>INDIRECT($D$25)</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21">
      <formula1>INDIRECT($F$21)</formula1>
    </dataValidation>
    <dataValidation type="list" allowBlank="1" showInputMessage="1" showErrorMessage="1" sqref="G22">
      <formula1>INDIRECT($F$22)</formula1>
    </dataValidation>
    <dataValidation type="list" allowBlank="1" showInputMessage="1" showErrorMessage="1" sqref="G23">
      <formula1>INDIRECT($F$23)</formula1>
    </dataValidation>
    <dataValidation type="list" allowBlank="1" showInputMessage="1" showErrorMessage="1" sqref="G24">
      <formula1>INDIRECT($F$24)</formula1>
    </dataValidation>
    <dataValidation type="list" allowBlank="1" showInputMessage="1" showErrorMessage="1" sqref="G25">
      <formula1>INDIRECT($F$25)</formula1>
    </dataValidation>
    <dataValidation type="list" allowBlank="1" showInputMessage="1" showErrorMessage="1" sqref="E6">
      <formula1>INDIRECT($F$5)</formula1>
    </dataValidation>
    <dataValidation type="list" showErrorMessage="1" sqref="K6">
      <formula1>"Directe,Degré: 1- à 4+  =&gt; Conv.,Note / 4 =&gt; Conv. "</formula1>
    </dataValidation>
  </dataValidations>
  <hyperlinks>
    <hyperlink ref="H16" location="Groupe1!A1" display="Accès aux protocole 1"/>
    <hyperlink ref="H17" location="Groupe2!A1" display="Accès aux protocole 2"/>
    <hyperlink ref="H18" location="Groupe3!A1" display="Accès aux protocole 3"/>
    <hyperlink ref="H19" location="Groupe4!A1" display="Accès aux protocole 4"/>
    <hyperlink ref="H20" location="Groupe5!A1" display="Accès aux protocole 5"/>
    <hyperlink ref="H21" location="Groupe6!A1" display="Accès aux protocole 6"/>
    <hyperlink ref="H22" location="Groupe7!A1" display="Accès aux protocole 7"/>
    <hyperlink ref="H23" location="Groupe8!A1" display="Accès aux protocole 8"/>
    <hyperlink ref="H24" location="Groupe9!A1" display="Accès aux protocole 9"/>
    <hyperlink ref="H25" location="Groupe10!A1" display="Accès aux protocole 10"/>
    <hyperlink ref="H14" location="Textes!A1" display="Accès aux textes"/>
    <hyperlink ref="E14:G14" location="Adapte!A1" display="Personnalisation APSA Adaptées"/>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theme="4"/>
  </sheetPr>
  <dimension ref="A1:N35"/>
  <sheetViews>
    <sheetView showGridLines="0" zoomScale="80" zoomScaleNormal="80" workbookViewId="0">
      <selection activeCell="E6" sqref="E6:I6"/>
    </sheetView>
  </sheetViews>
  <sheetFormatPr baseColWidth="10" defaultRowHeight="15.6"/>
  <cols>
    <col min="1" max="1" width="14.796875" customWidth="1"/>
    <col min="2" max="2" width="14.5" customWidth="1"/>
    <col min="3" max="3" width="13.796875" bestFit="1" customWidth="1"/>
    <col min="5" max="5" width="17.296875" customWidth="1"/>
    <col min="6" max="6" width="13.19921875" customWidth="1"/>
    <col min="7" max="7" width="16.3984375" customWidth="1"/>
    <col min="8" max="8" width="12.5" customWidth="1"/>
    <col min="9" max="9" width="17" customWidth="1"/>
    <col min="11" max="11" width="11" customWidth="1"/>
    <col min="12" max="12" width="14.19921875" customWidth="1"/>
    <col min="13" max="13" width="16.5" customWidth="1"/>
    <col min="14" max="14" width="13.296875" customWidth="1"/>
  </cols>
  <sheetData>
    <row r="1" spans="1:14" ht="16.2" thickBot="1"/>
    <row r="2" spans="1:14" ht="21.6" thickBot="1">
      <c r="B2" s="214" t="s">
        <v>410</v>
      </c>
      <c r="C2" s="215"/>
      <c r="D2" s="215"/>
      <c r="E2" s="215"/>
      <c r="F2" s="215"/>
      <c r="G2" s="215"/>
      <c r="H2" s="215"/>
      <c r="I2" s="216"/>
    </row>
    <row r="3" spans="1:14" ht="16.2" thickBot="1"/>
    <row r="4" spans="1:14" ht="18.600000000000001" thickBot="1">
      <c r="C4" s="171" t="s">
        <v>488</v>
      </c>
      <c r="D4" s="60">
        <f>Accueil!$D$4</f>
        <v>2025</v>
      </c>
    </row>
    <row r="5" spans="1:14" ht="16.2" thickBot="1">
      <c r="A5" s="220" t="s">
        <v>124</v>
      </c>
      <c r="B5" s="220"/>
      <c r="C5" s="220"/>
      <c r="D5" s="220"/>
      <c r="E5" s="221"/>
      <c r="F5" s="236" t="str">
        <f>IF(ISBLANK(Accueil!$F$5),"",Accueil!$F$5)</f>
        <v>LP_Pr_Rhône</v>
      </c>
      <c r="G5" s="237"/>
    </row>
    <row r="6" spans="1:14" ht="27" customHeight="1" thickBot="1">
      <c r="D6" s="5"/>
      <c r="E6" s="238" t="str">
        <f>IF(ISBLANK(Accueil!$E$6),"",Accueil!$E$6)</f>
        <v>LP Pr Coiffure de Lyon Couturier   0691723Y</v>
      </c>
      <c r="F6" s="239"/>
      <c r="G6" s="239"/>
      <c r="H6" s="239"/>
      <c r="I6" s="240"/>
    </row>
    <row r="7" spans="1:14" ht="18.600000000000001" thickBot="1">
      <c r="B7" s="220" t="s">
        <v>394</v>
      </c>
      <c r="C7" s="220"/>
      <c r="D7" s="220"/>
      <c r="E7" s="221"/>
      <c r="F7" s="241" t="str">
        <f>IF(ISBLANK(Accueil!$F$7),"",Accueil!$F$7)</f>
        <v>Cocco</v>
      </c>
      <c r="G7" s="242"/>
      <c r="H7" s="243"/>
    </row>
    <row r="8" spans="1:14">
      <c r="J8" s="256" t="s">
        <v>427</v>
      </c>
      <c r="K8" s="257"/>
    </row>
    <row r="9" spans="1:14" ht="16.2" thickBot="1">
      <c r="J9" s="258"/>
      <c r="K9" s="259"/>
    </row>
    <row r="10" spans="1:14">
      <c r="B10" s="232"/>
      <c r="C10" s="232"/>
      <c r="D10" s="232"/>
      <c r="E10" s="232"/>
      <c r="F10" s="232"/>
      <c r="G10" s="232"/>
      <c r="H10" s="232"/>
      <c r="I10" s="232"/>
    </row>
    <row r="11" spans="1:14" ht="270.60000000000002" customHeight="1">
      <c r="B11" s="260" t="s">
        <v>411</v>
      </c>
      <c r="C11" s="261"/>
      <c r="D11" s="261"/>
      <c r="E11" s="261"/>
      <c r="F11" s="261"/>
      <c r="G11" s="261"/>
      <c r="H11" s="261"/>
      <c r="I11" s="261"/>
      <c r="J11" s="262"/>
    </row>
    <row r="12" spans="1:14" ht="37.200000000000003" customHeight="1" thickBot="1"/>
    <row r="13" spans="1:14" s="93" customFormat="1" ht="78" customHeight="1" thickBot="1">
      <c r="B13" s="244" t="s">
        <v>465</v>
      </c>
      <c r="C13" s="245"/>
      <c r="D13" s="245"/>
      <c r="E13" s="245"/>
      <c r="F13" s="245"/>
      <c r="G13" s="245"/>
      <c r="H13" s="245"/>
      <c r="I13" s="245"/>
      <c r="J13" s="246"/>
    </row>
    <row r="14" spans="1:14" s="93" customFormat="1" ht="54.6" customHeight="1" thickBot="1">
      <c r="B14" s="247" t="s">
        <v>466</v>
      </c>
      <c r="C14" s="248"/>
      <c r="D14" s="249"/>
      <c r="E14" s="250" t="s">
        <v>467</v>
      </c>
      <c r="F14" s="251"/>
      <c r="G14" s="252"/>
      <c r="H14" s="253" t="s">
        <v>468</v>
      </c>
      <c r="I14" s="254"/>
      <c r="J14" s="255"/>
      <c r="K14" s="152"/>
    </row>
    <row r="15" spans="1:14" s="93" customFormat="1" ht="22.95" customHeight="1" thickBot="1">
      <c r="B15" s="176" t="s">
        <v>469</v>
      </c>
      <c r="C15" s="125" t="s">
        <v>470</v>
      </c>
      <c r="D15" s="125" t="s">
        <v>471</v>
      </c>
      <c r="E15" s="126" t="s">
        <v>472</v>
      </c>
      <c r="F15" s="127"/>
      <c r="G15" s="172" t="s">
        <v>473</v>
      </c>
      <c r="H15" s="128" t="s">
        <v>470</v>
      </c>
      <c r="I15" s="128" t="s">
        <v>471</v>
      </c>
      <c r="J15" s="129" t="s">
        <v>472</v>
      </c>
    </row>
    <row r="16" spans="1:14" s="93" customFormat="1" ht="16.05" customHeight="1">
      <c r="B16" s="177" t="s">
        <v>474</v>
      </c>
      <c r="C16" s="130">
        <v>0</v>
      </c>
      <c r="D16" s="130">
        <v>0</v>
      </c>
      <c r="E16" s="131">
        <v>0</v>
      </c>
      <c r="F16" s="127"/>
      <c r="G16" s="173">
        <v>0</v>
      </c>
      <c r="H16" s="132">
        <v>0</v>
      </c>
      <c r="I16" s="133">
        <v>0</v>
      </c>
      <c r="J16" s="134">
        <v>0</v>
      </c>
      <c r="L16" s="160"/>
      <c r="M16" s="161"/>
      <c r="N16" s="162"/>
    </row>
    <row r="17" spans="2:14" s="93" customFormat="1" ht="16.05" customHeight="1">
      <c r="B17" s="177">
        <v>1</v>
      </c>
      <c r="C17" s="130">
        <v>0.5</v>
      </c>
      <c r="D17" s="130">
        <v>0.3</v>
      </c>
      <c r="E17" s="131">
        <v>1</v>
      </c>
      <c r="F17" s="127"/>
      <c r="G17" s="174">
        <v>0.25</v>
      </c>
      <c r="H17" s="132">
        <v>0.1</v>
      </c>
      <c r="I17" s="132">
        <v>0.3</v>
      </c>
      <c r="J17" s="134">
        <v>0.5</v>
      </c>
      <c r="L17" s="166"/>
      <c r="M17" s="167" t="str">
        <f>"LA SAISIE SUR SANTORIN SE FAIT EN 1/10"</f>
        <v>LA SAISIE SUR SANTORIN SE FAIT EN 1/10</v>
      </c>
      <c r="N17" s="168"/>
    </row>
    <row r="18" spans="2:14" s="93" customFormat="1" ht="16.05" customHeight="1">
      <c r="B18" s="177" t="s">
        <v>475</v>
      </c>
      <c r="C18" s="130">
        <v>0.5</v>
      </c>
      <c r="D18" s="130">
        <v>0.5</v>
      </c>
      <c r="E18" s="131">
        <v>1.3</v>
      </c>
      <c r="F18" s="127"/>
      <c r="G18" s="174">
        <v>0.5</v>
      </c>
      <c r="H18" s="132">
        <v>0.2</v>
      </c>
      <c r="I18" s="132">
        <v>0.5</v>
      </c>
      <c r="J18" s="134">
        <v>1</v>
      </c>
      <c r="L18" s="166"/>
      <c r="M18" s="167" t="str">
        <f>"DONC EVITEZ LES 1/4 DE POINT"</f>
        <v>DONC EVITEZ LES 1/4 DE POINT</v>
      </c>
      <c r="N18" s="168"/>
    </row>
    <row r="19" spans="2:14" s="93" customFormat="1" ht="16.05" customHeight="1" thickBot="1">
      <c r="B19" s="177" t="s">
        <v>476</v>
      </c>
      <c r="C19" s="130">
        <v>1</v>
      </c>
      <c r="D19" s="130">
        <v>1</v>
      </c>
      <c r="E19" s="131">
        <v>1.5</v>
      </c>
      <c r="F19" s="127"/>
      <c r="G19" s="174">
        <v>0.75</v>
      </c>
      <c r="H19" s="132">
        <v>0.3</v>
      </c>
      <c r="I19" s="132">
        <v>0.8</v>
      </c>
      <c r="J19" s="134">
        <v>1.5</v>
      </c>
      <c r="L19" s="163"/>
      <c r="M19" s="164"/>
      <c r="N19" s="165"/>
    </row>
    <row r="20" spans="2:14" s="93" customFormat="1" ht="16.05" customHeight="1">
      <c r="B20" s="177">
        <v>2</v>
      </c>
      <c r="C20" s="130">
        <v>0.5</v>
      </c>
      <c r="D20" s="130">
        <v>1.3</v>
      </c>
      <c r="E20" s="131">
        <v>2</v>
      </c>
      <c r="F20" s="127"/>
      <c r="G20" s="174">
        <v>1</v>
      </c>
      <c r="H20" s="132">
        <v>0.5</v>
      </c>
      <c r="I20" s="132">
        <v>1</v>
      </c>
      <c r="J20" s="134">
        <v>2</v>
      </c>
      <c r="L20" s="234" t="str">
        <f t="array" ref="L20">IF(OR(MAX(LEN(bareme_Comp-INT(bareme_Comp)))&gt;3,MAX(LEN(Bareme_Coversion-INT(Bareme_Coversion))) &gt;3    ),"AU MOINS UNE NOTE EST EN 1/100","")</f>
        <v/>
      </c>
      <c r="M20" s="234"/>
      <c r="N20" s="234"/>
    </row>
    <row r="21" spans="2:14" s="93" customFormat="1" ht="16.05" customHeight="1">
      <c r="B21" s="177" t="s">
        <v>477</v>
      </c>
      <c r="C21" s="130">
        <v>0.8</v>
      </c>
      <c r="D21" s="130">
        <v>1.5</v>
      </c>
      <c r="E21" s="131">
        <v>2.5</v>
      </c>
      <c r="F21" s="127"/>
      <c r="G21" s="174">
        <v>1.25</v>
      </c>
      <c r="H21" s="132">
        <v>0.6</v>
      </c>
      <c r="I21" s="132">
        <v>1.3</v>
      </c>
      <c r="J21" s="134">
        <v>2.2999999999999998</v>
      </c>
      <c r="L21" s="235"/>
      <c r="M21" s="235"/>
      <c r="N21" s="235"/>
    </row>
    <row r="22" spans="2:14" s="93" customFormat="1" ht="16.05" customHeight="1">
      <c r="B22" s="177" t="s">
        <v>478</v>
      </c>
      <c r="C22" s="130">
        <v>1</v>
      </c>
      <c r="D22" s="130">
        <v>2</v>
      </c>
      <c r="E22" s="131">
        <v>3</v>
      </c>
      <c r="F22" s="127"/>
      <c r="G22" s="174">
        <v>1.5</v>
      </c>
      <c r="H22" s="132">
        <v>0.8</v>
      </c>
      <c r="I22" s="132">
        <v>1.5</v>
      </c>
      <c r="J22" s="134">
        <v>2.5</v>
      </c>
      <c r="L22" s="235"/>
      <c r="M22" s="235"/>
      <c r="N22" s="235"/>
    </row>
    <row r="23" spans="2:14" s="93" customFormat="1" ht="16.05" customHeight="1">
      <c r="B23" s="177">
        <v>3</v>
      </c>
      <c r="C23" s="130">
        <v>1.3</v>
      </c>
      <c r="D23" s="130">
        <v>2.5</v>
      </c>
      <c r="E23" s="131">
        <v>4</v>
      </c>
      <c r="F23" s="127"/>
      <c r="G23" s="174">
        <v>1.75</v>
      </c>
      <c r="H23" s="132">
        <v>0.9</v>
      </c>
      <c r="I23" s="132">
        <v>1.8</v>
      </c>
      <c r="J23" s="134">
        <v>2.8</v>
      </c>
      <c r="L23" s="159"/>
      <c r="M23" s="159"/>
      <c r="N23" s="159"/>
    </row>
    <row r="24" spans="2:14" s="93" customFormat="1" ht="16.05" customHeight="1">
      <c r="B24" s="177" t="s">
        <v>479</v>
      </c>
      <c r="C24" s="130">
        <v>1.5</v>
      </c>
      <c r="D24" s="130">
        <v>3</v>
      </c>
      <c r="E24" s="131">
        <v>4.5</v>
      </c>
      <c r="F24" s="127"/>
      <c r="G24" s="174">
        <v>2</v>
      </c>
      <c r="H24" s="132">
        <v>1</v>
      </c>
      <c r="I24" s="132">
        <v>2</v>
      </c>
      <c r="J24" s="134">
        <v>3</v>
      </c>
      <c r="L24" s="153"/>
    </row>
    <row r="25" spans="2:14" s="93" customFormat="1" ht="16.05" customHeight="1">
      <c r="B25" s="177" t="s">
        <v>480</v>
      </c>
      <c r="C25" s="130">
        <v>1.8</v>
      </c>
      <c r="D25" s="130">
        <v>3.5</v>
      </c>
      <c r="E25" s="131">
        <v>5</v>
      </c>
      <c r="F25" s="127"/>
      <c r="G25" s="174">
        <v>2.25</v>
      </c>
      <c r="H25" s="132">
        <v>1.1000000000000001</v>
      </c>
      <c r="I25" s="132">
        <v>2.2999999999999998</v>
      </c>
      <c r="J25" s="134">
        <v>3.5</v>
      </c>
      <c r="L25" s="153"/>
    </row>
    <row r="26" spans="2:14" s="93" customFormat="1" ht="16.05" customHeight="1">
      <c r="B26" s="177">
        <v>4</v>
      </c>
      <c r="C26" s="130">
        <v>2</v>
      </c>
      <c r="D26" s="130">
        <v>3.8</v>
      </c>
      <c r="E26" s="131">
        <v>5.5</v>
      </c>
      <c r="F26" s="127"/>
      <c r="G26" s="174">
        <v>2.5</v>
      </c>
      <c r="H26" s="132">
        <v>1.3</v>
      </c>
      <c r="I26" s="132">
        <v>2.5</v>
      </c>
      <c r="J26" s="134">
        <v>4</v>
      </c>
      <c r="L26" s="153"/>
    </row>
    <row r="27" spans="2:14" s="93" customFormat="1" ht="16.05" customHeight="1" thickBot="1">
      <c r="B27" s="178" t="s">
        <v>481</v>
      </c>
      <c r="C27" s="135">
        <v>2</v>
      </c>
      <c r="D27" s="135">
        <v>4</v>
      </c>
      <c r="E27" s="136">
        <v>6</v>
      </c>
      <c r="F27" s="127"/>
      <c r="G27" s="174">
        <v>2.75</v>
      </c>
      <c r="H27" s="132">
        <v>1.4</v>
      </c>
      <c r="I27" s="132">
        <v>2.5</v>
      </c>
      <c r="J27" s="134">
        <v>4.3</v>
      </c>
      <c r="L27" s="153"/>
    </row>
    <row r="28" spans="2:14" s="93" customFormat="1" ht="16.05" customHeight="1">
      <c r="B28" s="127"/>
      <c r="C28" s="127"/>
      <c r="D28" s="127"/>
      <c r="E28" s="127"/>
      <c r="F28" s="127"/>
      <c r="G28" s="174">
        <v>3</v>
      </c>
      <c r="H28" s="132">
        <v>1.5</v>
      </c>
      <c r="I28" s="132">
        <v>3</v>
      </c>
      <c r="J28" s="134">
        <v>4.5</v>
      </c>
      <c r="L28" s="153"/>
    </row>
    <row r="29" spans="2:14" s="93" customFormat="1" ht="16.05" customHeight="1">
      <c r="B29" s="127"/>
      <c r="C29" s="127"/>
      <c r="D29" s="127"/>
      <c r="E29" s="127"/>
      <c r="F29" s="127"/>
      <c r="G29" s="174">
        <v>3.25</v>
      </c>
      <c r="H29" s="132">
        <v>1.6</v>
      </c>
      <c r="I29" s="132">
        <v>3.3</v>
      </c>
      <c r="J29" s="134">
        <v>5</v>
      </c>
      <c r="L29" s="153"/>
    </row>
    <row r="30" spans="2:14" s="93" customFormat="1" ht="16.05" customHeight="1">
      <c r="B30" s="127"/>
      <c r="C30" s="127"/>
      <c r="D30" s="127"/>
      <c r="E30" s="127"/>
      <c r="F30" s="127"/>
      <c r="G30" s="174">
        <v>3.5</v>
      </c>
      <c r="H30" s="132">
        <v>1.7</v>
      </c>
      <c r="I30" s="132">
        <v>3.5</v>
      </c>
      <c r="J30" s="134">
        <v>5.5</v>
      </c>
      <c r="L30" s="153"/>
    </row>
    <row r="31" spans="2:14" s="93" customFormat="1" ht="16.05" customHeight="1">
      <c r="B31" s="127"/>
      <c r="C31" s="127"/>
      <c r="D31" s="127"/>
      <c r="E31" s="127"/>
      <c r="F31" s="127"/>
      <c r="G31" s="174">
        <v>3.75</v>
      </c>
      <c r="H31" s="132">
        <v>1.9</v>
      </c>
      <c r="I31" s="132">
        <v>3.8</v>
      </c>
      <c r="J31" s="134">
        <v>5.8</v>
      </c>
      <c r="L31" s="153"/>
    </row>
    <row r="32" spans="2:14" s="93" customFormat="1" ht="16.05" customHeight="1" thickBot="1">
      <c r="B32" s="127"/>
      <c r="C32" s="127"/>
      <c r="D32" s="127"/>
      <c r="E32" s="127"/>
      <c r="F32" s="127"/>
      <c r="G32" s="175">
        <v>4</v>
      </c>
      <c r="H32" s="137">
        <v>2</v>
      </c>
      <c r="I32" s="137">
        <v>4</v>
      </c>
      <c r="J32" s="138">
        <v>6</v>
      </c>
      <c r="L32" s="153"/>
    </row>
    <row r="33" s="93" customFormat="1" ht="16.05" customHeight="1"/>
    <row r="34" s="93" customFormat="1" ht="16.05" customHeight="1"/>
    <row r="35" ht="16.05" customHeight="1"/>
  </sheetData>
  <sheetProtection password="E97C" sheet="1" objects="1" scenarios="1"/>
  <mergeCells count="14">
    <mergeCell ref="L20:N22"/>
    <mergeCell ref="B2:I2"/>
    <mergeCell ref="A5:E5"/>
    <mergeCell ref="F5:G5"/>
    <mergeCell ref="E6:I6"/>
    <mergeCell ref="B7:E7"/>
    <mergeCell ref="F7:H7"/>
    <mergeCell ref="B13:J13"/>
    <mergeCell ref="B14:D14"/>
    <mergeCell ref="E14:G14"/>
    <mergeCell ref="H14:J14"/>
    <mergeCell ref="J8:K9"/>
    <mergeCell ref="B10:I10"/>
    <mergeCell ref="B11:J11"/>
  </mergeCells>
  <conditionalFormatting sqref="L20">
    <cfRule type="notContainsBlanks" dxfId="76" priority="9">
      <formula>LEN(TRIM(L20))&gt;0</formula>
    </cfRule>
  </conditionalFormatting>
  <dataValidations disablePrompts="1" count="1">
    <dataValidation type="list" allowBlank="1" showInputMessage="1" showErrorMessage="1" sqref="D4">
      <formula1>Session</formula1>
    </dataValidation>
  </dataValidations>
  <hyperlinks>
    <hyperlink ref="J8:K9" location="Accueil!A1" display="Retour Accueil"/>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B1:AD55"/>
  <sheetViews>
    <sheetView showGridLines="0" zoomScale="70" zoomScaleNormal="70" workbookViewId="0">
      <pane xSplit="4" ySplit="11" topLeftCell="H12" activePane="bottomRight" state="frozen"/>
      <selection activeCell="J8" sqref="J8:K9"/>
      <selection pane="topRight" activeCell="J8" sqref="J8:K9"/>
      <selection pane="bottomLeft" activeCell="J8" sqref="J8:K9"/>
      <selection pane="bottomRight" activeCell="H11" sqref="H11"/>
    </sheetView>
  </sheetViews>
  <sheetFormatPr baseColWidth="10" defaultRowHeight="15.6"/>
  <cols>
    <col min="1" max="1" width="3.19921875" customWidth="1"/>
    <col min="2" max="2" width="28" customWidth="1"/>
    <col min="3" max="3" width="20.5" customWidth="1"/>
    <col min="4" max="4" width="11.5" customWidth="1"/>
    <col min="5" max="7" width="15.796875" customWidth="1"/>
    <col min="8" max="9" width="13.5" customWidth="1"/>
    <col min="10" max="11" width="9.59765625" style="93" customWidth="1"/>
    <col min="12" max="12" width="10.19921875" bestFit="1" customWidth="1"/>
    <col min="13" max="13" width="18.5" customWidth="1"/>
    <col min="14" max="15" width="12" bestFit="1" customWidth="1"/>
    <col min="16" max="17" width="12" customWidth="1"/>
    <col min="18" max="19" width="9.59765625" style="93" customWidth="1"/>
    <col min="22" max="22" width="24.796875" customWidth="1"/>
    <col min="23" max="23" width="21.19921875" customWidth="1"/>
    <col min="28" max="30" width="14.19921875" hidden="1" customWidth="1"/>
  </cols>
  <sheetData>
    <row r="1" spans="2:30">
      <c r="B1" s="263" t="s">
        <v>487</v>
      </c>
      <c r="C1" s="265" t="str">
        <f>Type_Saisie</f>
        <v>Degré: 1- à 4+  =&gt; Conv.</v>
      </c>
      <c r="D1" s="266"/>
    </row>
    <row r="2" spans="2:30" ht="16.2" thickBot="1">
      <c r="B2" s="264"/>
      <c r="C2" s="267"/>
      <c r="D2" s="268"/>
      <c r="E2" s="93"/>
      <c r="P2" s="93"/>
    </row>
    <row r="3" spans="2:30" ht="16.2" thickBot="1"/>
    <row r="4" spans="2:30">
      <c r="B4" s="275" t="s">
        <v>10</v>
      </c>
      <c r="C4" s="276"/>
      <c r="D4" s="277"/>
      <c r="E4" s="59"/>
      <c r="F4" s="59" t="s">
        <v>431</v>
      </c>
      <c r="H4" s="59"/>
    </row>
    <row r="5" spans="2:30" ht="21" customHeight="1" thickBot="1">
      <c r="B5" s="278" t="str">
        <f>IF(ISBLANK(Accueil!F7),"",Accueil!F7)</f>
        <v>Cocco</v>
      </c>
      <c r="C5" s="279"/>
      <c r="D5" s="280"/>
    </row>
    <row r="6" spans="2:30" ht="12.6" customHeight="1" thickBot="1">
      <c r="M6" s="293" t="s">
        <v>414</v>
      </c>
      <c r="N6" s="294"/>
      <c r="O6" s="294"/>
      <c r="P6" s="294"/>
      <c r="Q6" s="294"/>
      <c r="R6" s="294"/>
      <c r="S6" s="294"/>
      <c r="T6" s="294"/>
      <c r="U6" s="294"/>
      <c r="V6" s="294"/>
      <c r="W6" s="295"/>
    </row>
    <row r="7" spans="2:30" ht="15.6" customHeight="1">
      <c r="B7" s="9" t="s">
        <v>397</v>
      </c>
      <c r="C7" s="10" t="s">
        <v>9</v>
      </c>
      <c r="D7" s="6" t="s">
        <v>99</v>
      </c>
      <c r="E7" s="6" t="s">
        <v>11</v>
      </c>
      <c r="F7" s="6" t="s">
        <v>99</v>
      </c>
      <c r="G7" s="8" t="s">
        <v>12</v>
      </c>
      <c r="I7" s="256" t="s">
        <v>427</v>
      </c>
      <c r="J7" s="257"/>
      <c r="M7" s="296"/>
      <c r="N7" s="297"/>
      <c r="O7" s="297"/>
      <c r="P7" s="297"/>
      <c r="Q7" s="297"/>
      <c r="R7" s="297"/>
      <c r="S7" s="297"/>
      <c r="T7" s="297"/>
      <c r="U7" s="297"/>
      <c r="V7" s="297"/>
      <c r="W7" s="298"/>
    </row>
    <row r="8" spans="2:30" ht="24" customHeight="1" thickBot="1">
      <c r="B8" s="11">
        <f>IF(ISBLANK(Accueil!B16),"",Accueil!B16)</f>
        <v>1</v>
      </c>
      <c r="C8" s="12" t="str">
        <f>IF(ISBLANK(Accueil!C16),"",Accueil!C16)</f>
        <v>EXEMPLE</v>
      </c>
      <c r="D8" s="13" t="str">
        <f>IF(ISBLANK(Accueil!D16),"",Accueil!D16)</f>
        <v>CA4_</v>
      </c>
      <c r="E8" s="13" t="str">
        <f>IF(ISBLANK(Accueil!E16),"",Accueil!E16)</f>
        <v>Badminton simple</v>
      </c>
      <c r="F8" s="13" t="str">
        <f>IF(ISBLANK(Accueil!F16),"",Accueil!F16)</f>
        <v>CA2_Ad</v>
      </c>
      <c r="G8" s="14" t="str">
        <f>IF(ISBLANK(Accueil!G16),"",Accueil!G16)</f>
        <v>Orientarion_Ad</v>
      </c>
      <c r="I8" s="258"/>
      <c r="J8" s="259"/>
      <c r="M8" s="299"/>
      <c r="N8" s="300"/>
      <c r="O8" s="300"/>
      <c r="P8" s="300"/>
      <c r="Q8" s="300"/>
      <c r="R8" s="300"/>
      <c r="S8" s="300"/>
      <c r="T8" s="300"/>
      <c r="U8" s="300"/>
      <c r="V8" s="300"/>
      <c r="W8" s="301"/>
    </row>
    <row r="9" spans="2:30" ht="10.95" customHeight="1" thickBot="1"/>
    <row r="10" spans="2:30" ht="47.4" thickBot="1">
      <c r="B10" s="283" t="s">
        <v>95</v>
      </c>
      <c r="C10" s="285" t="s">
        <v>96</v>
      </c>
      <c r="D10" s="281" t="s">
        <v>118</v>
      </c>
      <c r="E10" s="35" t="s">
        <v>401</v>
      </c>
      <c r="F10" s="290" t="str">
        <f>E8</f>
        <v>Badminton simple</v>
      </c>
      <c r="G10" s="291"/>
      <c r="H10" s="291"/>
      <c r="I10" s="291"/>
      <c r="J10" s="291"/>
      <c r="K10" s="291"/>
      <c r="L10" s="292"/>
      <c r="M10" s="36" t="s">
        <v>401</v>
      </c>
      <c r="N10" s="287" t="str">
        <f>G8</f>
        <v>Orientarion_Ad</v>
      </c>
      <c r="O10" s="288"/>
      <c r="P10" s="288"/>
      <c r="Q10" s="288"/>
      <c r="R10" s="288"/>
      <c r="S10" s="288"/>
      <c r="T10" s="289"/>
      <c r="U10" s="269" t="s">
        <v>123</v>
      </c>
      <c r="V10" s="271" t="s">
        <v>412</v>
      </c>
      <c r="W10" s="273" t="s">
        <v>121</v>
      </c>
    </row>
    <row r="11" spans="2:30" s="127" customFormat="1" ht="31.8"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30">
      <c r="B12" s="20" t="s">
        <v>500</v>
      </c>
      <c r="C12" s="21" t="s">
        <v>508</v>
      </c>
      <c r="D12" s="26" t="s">
        <v>120</v>
      </c>
      <c r="E12" s="55" t="s">
        <v>447</v>
      </c>
      <c r="F12" s="107">
        <v>7</v>
      </c>
      <c r="G12" s="56">
        <v>4.5</v>
      </c>
      <c r="H12" s="197">
        <v>5.5</v>
      </c>
      <c r="I12" s="198">
        <v>3</v>
      </c>
      <c r="J12" s="140" t="str">
        <f>IF(COUNTA(H12),IFERROR(IF(Type_Saisie=""," Type de saisie ?",IF(N_Saisie=1,IF(H12&lt;=Max_1,H12,"Pb de Coef"),VLOOKUP(H12,CHOOSE(N_Saisie,,Conv_Deg_Cptc,Conv_Note_sur_4),Max_1/2+1,0))),"Pb de saisie"),"")</f>
        <v>Pb de saisie</v>
      </c>
      <c r="K12" s="141" t="str">
        <f>IF(COUNTA(I12),IFERROR(IF(Type_Saisie=""," Type de saisie ?",IF(N_Saisie=1,IF(I12&lt;=Max_2,I12,"Pb de Coef"),VLOOKUP(I12,CHOOSE(N_Saisie,,Conv_Deg_Cptc,Conv_Note_sur_4),Max_2/2+1,0))),"Pb de saisie"),"")</f>
        <v>Pb de saisie</v>
      </c>
      <c r="L12" s="116" t="str">
        <f>IF(E12="Inapte","DI",IF(E12="Force Majeure","FM",IF(E12="Absent","AB",IF(E12="","",IF(COUNT(F12:G12,J12:K12)=4,SUM(F12:G12,J12:K12),"4 AFLP ?")))))</f>
        <v>AB</v>
      </c>
      <c r="M12" s="106" t="s">
        <v>112</v>
      </c>
      <c r="N12" s="107">
        <v>3.5</v>
      </c>
      <c r="O12" s="107">
        <v>2.5</v>
      </c>
      <c r="P12" s="107">
        <v>3</v>
      </c>
      <c r="Q12" s="110">
        <v>3</v>
      </c>
      <c r="R12" s="140">
        <f>IF(COUNTA(P12),IFERROR(IF(Type_Saisie=""," Type de saisie ?",IF(N_Saisie=1,IF(P12&lt;=Max_2b,P12,"Pb de Coef"),VLOOKUP(P12,CHOOSE(N_Saisie,,Conv_Deg_Cptc,Conv_Note_sur_4),Max_2b/2+1,0))),"Pb de saisie"),"")</f>
        <v>1.3</v>
      </c>
      <c r="S12" s="141">
        <f>IF(COUNTA(Q12),IFERROR(IF(Type_Saisie=""," Type de saisie ?",IF(N_Saisie=1,IF(Q12&lt;=Max_2b,Q12,"Pb de Coef"),VLOOKUP(Q12,CHOOSE(N_Saisie,,Conv_Deg_Cptc,Conv_Note_sur_4),Max_2b/2+1,0))),"Pb de saisie"),"")</f>
        <v>1.3</v>
      </c>
      <c r="T12" s="115">
        <f>IF(M12="Inapte","DI",IF(M12="Force Majeure","FM",IF(M12="Absent","AB",IF(M12="","",IF(COUNT(N12:O12,R12:S12)=4,SUM(N12:O12,R12:S12),"4 AFLP ?")))))</f>
        <v>8.6</v>
      </c>
      <c r="U12" s="98">
        <f t="shared" ref="U12:U16" si="0">IF(LEN(L12&amp;T12),COUNTIF(L12:T12,"DI"),"")</f>
        <v>0</v>
      </c>
      <c r="V12" s="101" t="s">
        <v>434</v>
      </c>
      <c r="W12" s="96">
        <f>IF( COUNTIF(L12:T12,"AB")=2, "AB",  IF(E12="","", IF($U12=1,  IF( V12="Note unique invalidée","DI",  IF(V12="","Choix pour 1 Note",  IF(SUM(COUNTIF(L12:T12,"AB"),U12)=2, "AB", IF(AND(COUNTIF(L12:T12,"4 AFLP ?")=0,COUNTA(E12,M12)=2), SUM(L12,T12) / (2-$U12), "ERREUR") ))),     IF($U12=2,"DI",IF(AND(COUNTIF(L12:T12,"4 AFLP ?")=0,COUNTA(E12,M12)=2), SUM(L12,T12) / (2-$U12), "ERREUR")   ))))</f>
        <v>4.3</v>
      </c>
      <c r="AB12" s="17" t="str">
        <f t="shared" ref="AB12:AB51" si="1">IF(E12="Répartition_2_6","Ventilation_2_6",IF(E12="Répartition_4_4","Ventilation_4_4",IF(E12="Répartition_6_2","Ventilation_6_2","""")))</f>
        <v>"</v>
      </c>
      <c r="AC12" s="17" t="str">
        <f t="shared" ref="AC12:AC51" si="2">IF(M12="Répartition_2_6","Ventilation_2_6",IF(M12="Répartition_4_4","Ventilation_4_4",IF(M12="Répartition_6_2","Ventilation_6_2","""")))</f>
        <v>Ventilation_6_2</v>
      </c>
      <c r="AD12" t="e">
        <f>IF(#REF!="Répartition_2_6","Ventilation_2_6",IF(#REF!="Répartition_4_4","Ventilation_4_4",IF(#REF!="Répartition_6_2","Ventilation_6_2","""")))</f>
        <v>#REF!</v>
      </c>
    </row>
    <row r="13" spans="2:30">
      <c r="B13" s="22" t="s">
        <v>501</v>
      </c>
      <c r="C13" s="23" t="s">
        <v>509</v>
      </c>
      <c r="D13" s="27" t="s">
        <v>120</v>
      </c>
      <c r="E13" s="19" t="s">
        <v>112</v>
      </c>
      <c r="F13" s="18">
        <v>4.5</v>
      </c>
      <c r="G13" s="18">
        <v>1.5</v>
      </c>
      <c r="H13" s="199">
        <v>4</v>
      </c>
      <c r="I13" s="200">
        <v>1.5</v>
      </c>
      <c r="J13" s="142">
        <f>IF(COUNTA(H13),IFERROR(IF(Type_Saisie=""," Type de saisie ?",IF(N_Saisie=1,IF(H13&lt;=Max_1,H13,"Pb de Coef"),VLOOKUP(H13,CHOOSE(N_Saisie,,Conv_Deg_Cptc,Conv_Note_sur_4),Max_1/2+1,0))),"Pb de saisie"),"")</f>
        <v>5.5</v>
      </c>
      <c r="K13" s="143" t="str">
        <f>IF(COUNTA(I13),IFERROR(IF(Type_Saisie=""," Type de saisie ?",IF(N_Saisie=1,IF(I13&lt;=Max_2,I13,"Pb de Coef"),VLOOKUP(I13,CHOOSE(N_Saisie,,Conv_Deg_Cptc,Conv_Note_sur_4),Max_2/2+1,0))),"Pb de saisie"),"")</f>
        <v>Pb de saisie</v>
      </c>
      <c r="L13" s="116">
        <f t="shared" ref="L13:L51" si="3">IF(E13="Inapte","DI",IF(E13="Force Majeure","FM",IF(E13="Absent","AB",IF(E13="","",IF(COUNT(F13:I13)=4,SUM(F13:G13,J13:K13),"4 AFLP ?")))))</f>
        <v>11.5</v>
      </c>
      <c r="M13" s="95" t="s">
        <v>111</v>
      </c>
      <c r="N13" s="94">
        <v>2.5</v>
      </c>
      <c r="O13" s="94">
        <v>2</v>
      </c>
      <c r="P13" s="94">
        <v>4</v>
      </c>
      <c r="Q13" s="111">
        <v>2</v>
      </c>
      <c r="R13" s="142">
        <f>IF(COUNTA(P13),IFERROR(IF(Type_Saisie=""," Type de saisie ?",IF(N_Saisie=1,IF(P13&lt;=Max_2b,P13,"Pb de Coef"),VLOOKUP(P13,CHOOSE(N_Saisie,,Conv_Deg_Cptc,Conv_Note_sur_4),Max_2b/2+1,0))),"Pb de saisie"),"")</f>
        <v>3.8</v>
      </c>
      <c r="S13" s="143">
        <f>IF(COUNTA(Q13),IFERROR(IF(Type_Saisie=""," Type de saisie ?",IF(N_Saisie=1,IF(Q13&lt;=Max_2b,Q13,"Pb de Coef"),VLOOKUP(Q13,CHOOSE(N_Saisie,,Conv_Deg_Cptc,Conv_Note_sur_4),Max_2b/2+1,0))),"Pb de saisie"),"")</f>
        <v>1.3</v>
      </c>
      <c r="T13" s="116">
        <f>IF(M13="Inapte","DI",IF(M13="Force Majeure","FM",IF(M13="Absent","AB",IF(M13="","",IF(COUNT(N13:Q13)=4,SUM(N13:Q13),"4 AFLP ?")))))</f>
        <v>10.5</v>
      </c>
      <c r="U13" s="99">
        <f t="shared" si="0"/>
        <v>0</v>
      </c>
      <c r="V13" s="102"/>
      <c r="W13" s="97">
        <f t="shared" ref="W13:W51" si="4">IF( COUNTIF(L13:T13,"AB")=2, "AB",  IF(E13="","", IF($U13=1,  IF( V13="Note unique invalidée","DI",  IF(V13="","Choix pour 1 Note",  IF(SUM(COUNTIF(L13:T13,"AB"),U13)=2, "AB", IF(AND(COUNTIF(L13:T13,"4 AFLP ?")=0,COUNTA(E13,M13)=2), SUM(L13,T13) / (2-$U13), "ERREUR") ))),     IF($U13=2,"DI",IF(AND(COUNTIF(L13:T13,"4 AFLP ?")=0,COUNTA(E13,M13)=2), SUM(L13,T13) / (2-$U13), "ERREUR")   ))))</f>
        <v>11</v>
      </c>
      <c r="AB13" s="17" t="str">
        <f t="shared" si="1"/>
        <v>Ventilation_6_2</v>
      </c>
      <c r="AC13" s="17" t="str">
        <f t="shared" si="2"/>
        <v>Ventilation_4_4</v>
      </c>
      <c r="AD13" t="e">
        <f>IF(#REF!="Répartition_2_6","Ventilation_2_6",IF(#REF!="Répartition_4_4","Ventilation_4_4",IF(#REF!="Répartition_6_2","Ventilation_6_2","""")))</f>
        <v>#REF!</v>
      </c>
    </row>
    <row r="14" spans="2:30">
      <c r="B14" s="22" t="s">
        <v>502</v>
      </c>
      <c r="C14" s="23" t="s">
        <v>510</v>
      </c>
      <c r="D14" s="27" t="s">
        <v>119</v>
      </c>
      <c r="E14" s="19" t="s">
        <v>112</v>
      </c>
      <c r="F14" s="18">
        <v>4</v>
      </c>
      <c r="G14" s="18">
        <v>3.5</v>
      </c>
      <c r="H14" s="199">
        <v>3.5</v>
      </c>
      <c r="I14" s="200">
        <v>1</v>
      </c>
      <c r="J14" s="142" t="str">
        <f>IF(COUNTA(H14),IFERROR(IF(Type_Saisie=""," Type de saisie ?",IF(N_Saisie=1,IF(H14&lt;=Max_1,H14,"Pb de Coef"),VLOOKUP(H14,CHOOSE(N_Saisie,,Conv_Deg_Cptc,Conv_Note_sur_4),Max_1/2+1,0))),"Pb de saisie"),"")</f>
        <v>Pb de saisie</v>
      </c>
      <c r="K14" s="143">
        <f>IF(COUNTA(I14),IFERROR(IF(Type_Saisie=""," Type de saisie ?",IF(N_Saisie=1,IF(I14&lt;=Max_2,I14,"Pb de Coef"),VLOOKUP(I14,CHOOSE(N_Saisie,,Conv_Deg_Cptc,Conv_Note_sur_4),Max_2/2+1,0))),"Pb de saisie"),"")</f>
        <v>0.5</v>
      </c>
      <c r="L14" s="116">
        <f t="shared" si="3"/>
        <v>8</v>
      </c>
      <c r="M14" s="95" t="s">
        <v>110</v>
      </c>
      <c r="N14" s="94"/>
      <c r="O14" s="94"/>
      <c r="P14" s="94"/>
      <c r="Q14" s="111"/>
      <c r="R14" s="142" t="str">
        <f>IF(COUNTA(P14),IFERROR(IF(Type_Saisie=""," Type de saisie ?",IF(N_Saisie=1,IF(P14&lt;=Max_2b,P14,"Pb de Coef"),VLOOKUP(P14,CHOOSE(N_Saisie,,Conv_Deg_Cptc,Conv_Note_sur_4),Max_2b/2+1,0))),"Pb de saisie"),"")</f>
        <v/>
      </c>
      <c r="S14" s="142" t="str">
        <f>IF(COUNTA(Q14),IFERROR(IF(Type_Saisie=""," Type de saisie ?",IF(N_Saisie=1,IF(Q14&lt;=Max_2b,Q14,"Pb de Coef"),VLOOKUP(Q14,CHOOSE(N_Saisie,,Conv_Deg_Cptc,Conv_Note_sur_4),Max_2b/2+1,0))),"Pb de saisie"),"")</f>
        <v/>
      </c>
      <c r="T14" s="116" t="str">
        <f>IF(M14="Inapte","DI",IF(M14="Force Majeure","FM",IF(M14="Absent","AB",IF(M14="","",IF(COUNT(N14:Q14)=4,SUM(N14:Q14),"4 AFLP ?")))))</f>
        <v>4 AFLP ?</v>
      </c>
      <c r="U14" s="99">
        <f t="shared" si="0"/>
        <v>0</v>
      </c>
      <c r="V14" s="102"/>
      <c r="W14" s="97" t="str">
        <f t="shared" si="4"/>
        <v>ERREUR</v>
      </c>
      <c r="AB14" s="17" t="str">
        <f t="shared" si="1"/>
        <v>Ventilation_6_2</v>
      </c>
      <c r="AC14" s="17" t="str">
        <f t="shared" si="2"/>
        <v>Ventilation_2_6</v>
      </c>
      <c r="AD14" t="e">
        <f>IF(#REF!="Répartition_2_6","Ventilation_2_6",IF(#REF!="Répartition_4_4","Ventilation_4_4",IF(#REF!="Répartition_6_2","Ventilation_6_2","""")))</f>
        <v>#REF!</v>
      </c>
    </row>
    <row r="15" spans="2:30">
      <c r="B15" s="22" t="s">
        <v>503</v>
      </c>
      <c r="C15" s="23" t="s">
        <v>511</v>
      </c>
      <c r="D15" s="27" t="s">
        <v>120</v>
      </c>
      <c r="E15" s="19" t="s">
        <v>112</v>
      </c>
      <c r="F15" s="18">
        <v>4.5</v>
      </c>
      <c r="G15" s="18">
        <v>2.5</v>
      </c>
      <c r="H15" s="199">
        <v>4</v>
      </c>
      <c r="I15" s="200">
        <v>1.5</v>
      </c>
      <c r="J15" s="142">
        <f>IF(COUNTA(H15),IFERROR(IF(Type_Saisie=""," Type de saisie ?",IF(N_Saisie=1,IF(H15&lt;=Max_1,H15,"Pb de Coef"),VLOOKUP(H15,CHOOSE(N_Saisie,,Conv_Deg_Cptc,Conv_Note_sur_4),Max_1/2+1,0))),"Pb de saisie"),"")</f>
        <v>5.5</v>
      </c>
      <c r="K15" s="143" t="str">
        <f>IF(COUNTA(I15),IFERROR(IF(Type_Saisie=""," Type de saisie ?",IF(N_Saisie=1,IF(I15&lt;=Max_2,I15,"Pb de Coef"),VLOOKUP(I15,CHOOSE(N_Saisie,,Conv_Deg_Cptc,Conv_Note_sur_4),Max_2/2+1,0))),"Pb de saisie"),"")</f>
        <v>Pb de saisie</v>
      </c>
      <c r="L15" s="116">
        <f t="shared" si="3"/>
        <v>12.5</v>
      </c>
      <c r="M15" s="95" t="s">
        <v>111</v>
      </c>
      <c r="N15" s="94">
        <v>3.5</v>
      </c>
      <c r="O15" s="94">
        <v>2</v>
      </c>
      <c r="P15" s="94">
        <v>2</v>
      </c>
      <c r="Q15" s="111">
        <v>3</v>
      </c>
      <c r="R15" s="142">
        <f>IF(COUNTA(P15),IFERROR(IF(Type_Saisie=""," Type de saisie ?",IF(N_Saisie=1,IF(P15&lt;=Max_2b,P15,"Pb de Coef"),VLOOKUP(P15,CHOOSE(N_Saisie,,Conv_Deg_Cptc,Conv_Note_sur_4),Max_2b/2+1,0))),"Pb de saisie"),"")</f>
        <v>1.3</v>
      </c>
      <c r="S15" s="143">
        <f>IF(COUNTA(Q15),IFERROR(IF(Type_Saisie=""," Type de saisie ?",IF(N_Saisie=1,IF(Q15&lt;=Max_2b,Q15,"Pb de Coef"),VLOOKUP(Q15,CHOOSE(N_Saisie,,Conv_Deg_Cptc,Conv_Note_sur_4),Max_2b/2+1,0))),"Pb de saisie"),"")</f>
        <v>2.5</v>
      </c>
      <c r="T15" s="116">
        <f>IF(M15="Inapte","DI",IF(M15="Force Majeure","FM",IF(M15="Absent","AB",IF(M15="","",IF(COUNT(N15:Q15)=4,SUM(N15:Q15),"4 AFLP ?")))))</f>
        <v>10.5</v>
      </c>
      <c r="U15" s="99">
        <f t="shared" si="0"/>
        <v>0</v>
      </c>
      <c r="V15" s="102"/>
      <c r="W15" s="97">
        <f t="shared" si="4"/>
        <v>11.5</v>
      </c>
      <c r="AB15" s="17" t="str">
        <f t="shared" si="1"/>
        <v>Ventilation_6_2</v>
      </c>
      <c r="AC15" s="17" t="str">
        <f t="shared" si="2"/>
        <v>Ventilation_4_4</v>
      </c>
      <c r="AD15" t="e">
        <f>IF(#REF!="Répartition_2_6","Ventilation_2_6",IF(#REF!="Répartition_4_4","Ventilation_4_4",IF(#REF!="Répartition_6_2","Ventilation_6_2","""")))</f>
        <v>#REF!</v>
      </c>
    </row>
    <row r="16" spans="2:30">
      <c r="B16" s="22" t="s">
        <v>504</v>
      </c>
      <c r="C16" s="23" t="s">
        <v>512</v>
      </c>
      <c r="D16" s="27" t="s">
        <v>120</v>
      </c>
      <c r="E16" s="19" t="s">
        <v>111</v>
      </c>
      <c r="F16" s="18">
        <v>1.5</v>
      </c>
      <c r="G16" s="18">
        <v>1.5</v>
      </c>
      <c r="H16" s="199">
        <v>4</v>
      </c>
      <c r="I16" s="200">
        <v>0.5</v>
      </c>
      <c r="J16" s="142">
        <f>IF(COUNTA(H16),IFERROR(IF(Type_Saisie=""," Type de saisie ?",IF(N_Saisie=1,IF(H16&lt;=Max_1,H16,"Pb de Coef"),VLOOKUP(H16,CHOOSE(N_Saisie,,Conv_Deg_Cptc,Conv_Note_sur_4),Max_1/2+1,0))),"Pb de saisie"),"")</f>
        <v>3.8</v>
      </c>
      <c r="K16" s="143" t="str">
        <f>IF(COUNTA(I16),IFERROR(IF(Type_Saisie=""," Type de saisie ?",IF(N_Saisie=1,IF(I16&lt;=Max_2,I16,"Pb de Coef"),VLOOKUP(I16,CHOOSE(N_Saisie,,Conv_Deg_Cptc,Conv_Note_sur_4),Max_2/2+1,0))),"Pb de saisie"),"")</f>
        <v>Pb de saisie</v>
      </c>
      <c r="L16" s="116">
        <f t="shared" si="3"/>
        <v>6.8</v>
      </c>
      <c r="M16" s="95" t="s">
        <v>111</v>
      </c>
      <c r="N16" s="94">
        <v>2.5</v>
      </c>
      <c r="O16" s="94">
        <v>1</v>
      </c>
      <c r="P16" s="94">
        <v>3</v>
      </c>
      <c r="Q16" s="111">
        <v>2</v>
      </c>
      <c r="R16" s="142">
        <f>IF(COUNTA(P16),IFERROR(IF(Type_Saisie=""," Type de saisie ?",IF(N_Saisie=1,IF(P16&lt;=Max_2b,P16,"Pb de Coef"),VLOOKUP(P16,CHOOSE(N_Saisie,,Conv_Deg_Cptc,Conv_Note_sur_4),Max_2b/2+1,0))),"Pb de saisie"),"")</f>
        <v>2.5</v>
      </c>
      <c r="S16" s="143">
        <f>IF(COUNTA(Q16),IFERROR(IF(Type_Saisie=""," Type de saisie ?",IF(N_Saisie=1,IF(Q16&lt;=Max_2b,Q16,"Pb de Coef"),VLOOKUP(Q16,CHOOSE(N_Saisie,,Conv_Deg_Cptc,Conv_Note_sur_4),Max_2b/2+1,0))),"Pb de saisie"),"")</f>
        <v>1.3</v>
      </c>
      <c r="T16" s="116">
        <f>IF(M16="Inapte","DI",IF(M16="Force Majeure","FM",IF(M16="Absent","AB",IF(M16="","",IF(COUNT(N16:Q16)=4,SUM(N16:Q16),"4 AFLP ?")))))</f>
        <v>8.5</v>
      </c>
      <c r="U16" s="99">
        <f t="shared" si="0"/>
        <v>0</v>
      </c>
      <c r="V16" s="102"/>
      <c r="W16" s="97">
        <f t="shared" si="4"/>
        <v>7.65</v>
      </c>
      <c r="AB16" s="17" t="str">
        <f t="shared" si="1"/>
        <v>Ventilation_4_4</v>
      </c>
      <c r="AC16" s="17" t="str">
        <f t="shared" si="2"/>
        <v>Ventilation_4_4</v>
      </c>
      <c r="AD16" t="e">
        <f>IF(#REF!="Répartition_2_6","Ventilation_2_6",IF(#REF!="Répartition_4_4","Ventilation_4_4",IF(#REF!="Répartition_6_2","Ventilation_6_2","""")))</f>
        <v>#REF!</v>
      </c>
    </row>
    <row r="17" spans="2:30">
      <c r="B17" s="22" t="s">
        <v>505</v>
      </c>
      <c r="C17" s="23" t="s">
        <v>451</v>
      </c>
      <c r="D17" s="27" t="s">
        <v>120</v>
      </c>
      <c r="E17" s="19" t="s">
        <v>111</v>
      </c>
      <c r="F17" s="18">
        <v>2.5</v>
      </c>
      <c r="G17" s="18">
        <v>1.5</v>
      </c>
      <c r="H17" s="199">
        <v>2.5</v>
      </c>
      <c r="I17" s="200">
        <v>0.5</v>
      </c>
      <c r="J17" s="142" t="str">
        <f>IF(COUNTA(H17),IFERROR(IF(Type_Saisie=""," Type de saisie ?",IF(N_Saisie=1,IF(H17&lt;=Max_1,H17,"Pb de Coef"),VLOOKUP(H17,CHOOSE(N_Saisie,,Conv_Deg_Cptc,Conv_Note_sur_4),Max_1/2+1,0))),"Pb de saisie"),"")</f>
        <v>Pb de saisie</v>
      </c>
      <c r="K17" s="143" t="str">
        <f>IF(COUNTA(I17),IFERROR(IF(Type_Saisie=""," Type de saisie ?",IF(N_Saisie=1,IF(I17&lt;=Max_2,I17,"Pb de Coef"),VLOOKUP(I17,CHOOSE(N_Saisie,,Conv_Deg_Cptc,Conv_Note_sur_4),Max_2/2+1,0))),"Pb de saisie"),"")</f>
        <v>Pb de saisie</v>
      </c>
      <c r="L17" s="116">
        <f t="shared" si="3"/>
        <v>4</v>
      </c>
      <c r="M17" s="95" t="s">
        <v>111</v>
      </c>
      <c r="N17" s="94">
        <v>0.5</v>
      </c>
      <c r="O17" s="94">
        <v>1</v>
      </c>
      <c r="P17" s="94">
        <v>3</v>
      </c>
      <c r="Q17" s="111">
        <v>2</v>
      </c>
      <c r="R17" s="142">
        <f>IF(COUNTA(P17),IFERROR(IF(Type_Saisie=""," Type de saisie ?",IF(N_Saisie=1,IF(P17&lt;=Max_2b,P17,"Pb de Coef"),VLOOKUP(P17,CHOOSE(N_Saisie,,Conv_Deg_Cptc,Conv_Note_sur_4),Max_2b/2+1,0))),"Pb de saisie"),"")</f>
        <v>2.5</v>
      </c>
      <c r="S17" s="143">
        <f>IF(COUNTA(Q17),IFERROR(IF(Type_Saisie=""," Type de saisie ?",IF(N_Saisie=1,IF(Q17&lt;=Max_2b,Q17,"Pb de Coef"),VLOOKUP(Q17,CHOOSE(N_Saisie,,Conv_Deg_Cptc,Conv_Note_sur_4),Max_2b/2+1,0))),"Pb de saisie"),"")</f>
        <v>1.3</v>
      </c>
      <c r="T17" s="116">
        <f t="shared" ref="T17:T51" si="5">IF(M17="Inapte","DI",IF(M17="Force Majeure","FM",IF(M17="Absent","AB",IF(M17="","",IF(COUNT(N17:Q17)=4,SUM(N17:Q17),"4 AFLP ?")))))</f>
        <v>6.5</v>
      </c>
      <c r="U17" s="99">
        <f>IF(LEN(L17&amp;T17),COUNTIF(L17:T17,"DI"),"")</f>
        <v>0</v>
      </c>
      <c r="V17" s="102"/>
      <c r="W17" s="97">
        <f t="shared" si="4"/>
        <v>5.25</v>
      </c>
      <c r="AB17" s="17" t="str">
        <f t="shared" si="1"/>
        <v>Ventilation_4_4</v>
      </c>
      <c r="AC17" s="17" t="str">
        <f t="shared" si="2"/>
        <v>Ventilation_4_4</v>
      </c>
      <c r="AD17" t="e">
        <f>IF(#REF!="Répartition_2_6","Ventilation_2_6",IF(#REF!="Répartition_4_4","Ventilation_4_4",IF(#REF!="Répartition_6_2","Ventilation_6_2","""")))</f>
        <v>#REF!</v>
      </c>
    </row>
    <row r="18" spans="2:30">
      <c r="B18" s="22" t="s">
        <v>506</v>
      </c>
      <c r="C18" s="23" t="s">
        <v>514</v>
      </c>
      <c r="D18" s="27" t="s">
        <v>120</v>
      </c>
      <c r="E18" s="19" t="s">
        <v>112</v>
      </c>
      <c r="F18" s="18">
        <v>4</v>
      </c>
      <c r="G18" s="18">
        <v>4.5</v>
      </c>
      <c r="H18" s="199">
        <v>6</v>
      </c>
      <c r="I18" s="200">
        <v>2</v>
      </c>
      <c r="J18" s="142" t="str">
        <f>IF(COUNTA(H18),IFERROR(IF(Type_Saisie=""," Type de saisie ?",IF(N_Saisie=1,IF(H18&lt;=Max_1,H18,"Pb de Coef"),VLOOKUP(H18,CHOOSE(N_Saisie,,Conv_Deg_Cptc,Conv_Note_sur_4),Max_1/2+1,0))),"Pb de saisie"),"")</f>
        <v>Pb de saisie</v>
      </c>
      <c r="K18" s="143">
        <f>IF(COUNTA(I18),IFERROR(IF(Type_Saisie=""," Type de saisie ?",IF(N_Saisie=1,IF(I18&lt;=Max_2,I18,"Pb de Coef"),VLOOKUP(I18,CHOOSE(N_Saisie,,Conv_Deg_Cptc,Conv_Note_sur_4),Max_2/2+1,0))),"Pb de saisie"),"")</f>
        <v>0.5</v>
      </c>
      <c r="L18" s="116">
        <f t="shared" si="3"/>
        <v>9</v>
      </c>
      <c r="M18" s="95" t="s">
        <v>111</v>
      </c>
      <c r="N18" s="94">
        <v>1</v>
      </c>
      <c r="O18" s="94">
        <v>0.5</v>
      </c>
      <c r="P18" s="94">
        <v>4</v>
      </c>
      <c r="Q18" s="111">
        <v>3.5</v>
      </c>
      <c r="R18" s="142">
        <f>IF(COUNTA(P18),IFERROR(IF(Type_Saisie=""," Type de saisie ?",IF(N_Saisie=1,IF(P18&lt;=Max_2b,P18,"Pb de Coef"),VLOOKUP(P18,CHOOSE(N_Saisie,,Conv_Deg_Cptc,Conv_Note_sur_4),Max_2b/2+1,0))),"Pb de saisie"),"")</f>
        <v>3.8</v>
      </c>
      <c r="S18" s="143" t="str">
        <f>IF(COUNTA(Q18),IFERROR(IF(Type_Saisie=""," Type de saisie ?",IF(N_Saisie=1,IF(Q18&lt;=Max_2b,Q18,"Pb de Coef"),VLOOKUP(Q18,CHOOSE(N_Saisie,,Conv_Deg_Cptc,Conv_Note_sur_4),Max_2b/2+1,0))),"Pb de saisie"),"")</f>
        <v>Pb de saisie</v>
      </c>
      <c r="T18" s="116">
        <f t="shared" si="5"/>
        <v>9</v>
      </c>
      <c r="U18" s="99">
        <f t="shared" ref="U18:U51" si="6">IF(LEN(L18&amp;T18),COUNTIF(L18:T18,"DI"),"")</f>
        <v>0</v>
      </c>
      <c r="V18" s="102"/>
      <c r="W18" s="170">
        <f t="shared" si="4"/>
        <v>9</v>
      </c>
      <c r="AB18" s="17" t="str">
        <f t="shared" si="1"/>
        <v>Ventilation_6_2</v>
      </c>
      <c r="AC18" s="17" t="str">
        <f t="shared" si="2"/>
        <v>Ventilation_4_4</v>
      </c>
      <c r="AD18" t="e">
        <f>IF(#REF!="Répartition_2_6","Ventilation_2_6",IF(#REF!="Répartition_4_4","Ventilation_4_4",IF(#REF!="Répartition_6_2","Ventilation_6_2","""")))</f>
        <v>#REF!</v>
      </c>
    </row>
    <row r="19" spans="2:30">
      <c r="B19" s="22" t="s">
        <v>507</v>
      </c>
      <c r="C19" s="23" t="s">
        <v>513</v>
      </c>
      <c r="D19" s="27" t="s">
        <v>120</v>
      </c>
      <c r="E19" s="95" t="s">
        <v>117</v>
      </c>
      <c r="F19" s="18">
        <v>6.5</v>
      </c>
      <c r="G19" s="18">
        <v>3.5</v>
      </c>
      <c r="H19" s="199">
        <v>5.5</v>
      </c>
      <c r="I19" s="200">
        <v>2</v>
      </c>
      <c r="J19" s="142" t="str">
        <f>IF(COUNTA(H19),IFERROR(IF(Type_Saisie=""," Type de saisie ?",IF(N_Saisie=1,IF(H19&lt;=Max_1,H19,"Pb de Coef"),VLOOKUP(H19,CHOOSE(N_Saisie,,Conv_Deg_Cptc,Conv_Note_sur_4),Max_1/2+1,0))),"Pb de saisie"),"")</f>
        <v>Pb de saisie</v>
      </c>
      <c r="K19" s="143" t="str">
        <f>IF(COUNTA(I19),IFERROR(IF(Type_Saisie=""," Type de saisie ?",IF(N_Saisie=1,IF(I19&lt;=Max_2,I19,"Pb de Coef"),VLOOKUP(I19,CHOOSE(N_Saisie,,Conv_Deg_Cptc,Conv_Note_sur_4),Max_2/2+1,0))),"Pb de saisie"),"")</f>
        <v>Pb de saisie</v>
      </c>
      <c r="L19" s="116" t="str">
        <f t="shared" si="3"/>
        <v>DI</v>
      </c>
      <c r="M19" s="95" t="s">
        <v>447</v>
      </c>
      <c r="N19" s="94">
        <v>3.5</v>
      </c>
      <c r="O19" s="94">
        <v>2.5</v>
      </c>
      <c r="P19" s="94">
        <v>4</v>
      </c>
      <c r="Q19" s="111">
        <v>4</v>
      </c>
      <c r="R19" s="142" t="str">
        <f>IF(COUNTA(P19),IFERROR(IF(Type_Saisie=""," Type de saisie ?",IF(N_Saisie=1,IF(P19&lt;=Max_2b,P19,"Pb de Coef"),VLOOKUP(P19,CHOOSE(N_Saisie,,Conv_Deg_Cptc,Conv_Note_sur_4),Max_2b/2+1,0))),"Pb de saisie"),"")</f>
        <v>Pb de saisie</v>
      </c>
      <c r="S19" s="143" t="str">
        <f>IF(COUNTA(Q19),IFERROR(IF(Type_Saisie=""," Type de saisie ?",IF(N_Saisie=1,IF(Q19&lt;=Max_2b,Q19,"Pb de Coef"),VLOOKUP(Q19,CHOOSE(N_Saisie,,Conv_Deg_Cptc,Conv_Note_sur_4),Max_2b/2+1,0))),"Pb de saisie"),"")</f>
        <v>Pb de saisie</v>
      </c>
      <c r="T19" s="116" t="str">
        <f t="shared" si="5"/>
        <v>AB</v>
      </c>
      <c r="U19" s="99">
        <f t="shared" si="6"/>
        <v>1</v>
      </c>
      <c r="V19" s="102" t="s">
        <v>434</v>
      </c>
      <c r="W19" s="97" t="str">
        <f t="shared" si="4"/>
        <v>AB</v>
      </c>
      <c r="X19" s="93"/>
      <c r="Y19">
        <f>COUNTIF(L19:T19,"AB")</f>
        <v>1</v>
      </c>
      <c r="AB19" s="17" t="str">
        <f t="shared" si="1"/>
        <v>"</v>
      </c>
      <c r="AC19" s="17" t="str">
        <f t="shared" si="2"/>
        <v>"</v>
      </c>
      <c r="AD19" t="e">
        <f>IF(#REF!="Répartition_2_6","Ventilation_2_6",IF(#REF!="Répartition_4_4","Ventilation_4_4",IF(#REF!="Répartition_6_2","Ventilation_6_2","""")))</f>
        <v>#REF!</v>
      </c>
    </row>
    <row r="20" spans="2:30">
      <c r="B20" s="22"/>
      <c r="C20" s="23"/>
      <c r="D20" s="27"/>
      <c r="E20" s="19"/>
      <c r="F20" s="18"/>
      <c r="G20" s="18"/>
      <c r="H20" s="199"/>
      <c r="I20" s="200"/>
      <c r="J20" s="142" t="str">
        <f>IF(COUNTA(H20),IFERROR(IF(Type_Saisie=""," Type de saisie ?",IF(N_Saisie=1,IF(H20&lt;=Max_1,H20,"Pb de Coef"),VLOOKUP(H20,CHOOSE(N_Saisie,,Conv_Deg_Cptc,Conv_Note_sur_4),Max_1/2+1,0))),"Pb de saisie"),"")</f>
        <v/>
      </c>
      <c r="K20" s="143" t="str">
        <f>IF(COUNTA(I20),IFERROR(IF(Type_Saisie=""," Type de saisie ?",IF(N_Saisie=1,IF(I20&lt;=Max_2,I20,"Pb de Coef"),VLOOKUP(I20,CHOOSE(N_Saisie,,Conv_Deg_Cptc,Conv_Note_sur_4),Max_2/2+1,0))),"Pb de saisie"),"")</f>
        <v/>
      </c>
      <c r="L20" s="116" t="str">
        <f t="shared" si="3"/>
        <v/>
      </c>
      <c r="M20" s="95"/>
      <c r="N20" s="94"/>
      <c r="O20" s="94"/>
      <c r="P20" s="94"/>
      <c r="Q20" s="111"/>
      <c r="R20" s="142" t="str">
        <f>IF(COUNTA(P20),IFERROR(IF(Type_Saisie=""," Type de saisie ?",IF(N_Saisie=1,IF(P20&lt;=Max_2b,P20,"Pb de Coef"),VLOOKUP(P20,CHOOSE(N_Saisie,,Conv_Deg_Cptc,Conv_Note_sur_4),Max_2b/2+1,0))),"Pb de saisie"),"")</f>
        <v/>
      </c>
      <c r="S20" s="143" t="str">
        <f>IF(COUNTA(Q20),IFERROR(IF(Type_Saisie=""," Type de saisie ?",IF(N_Saisie=1,IF(Q20&lt;=Max_2b,Q20,"Pb de Coef"),VLOOKUP(Q20,CHOOSE(N_Saisie,,Conv_Deg_Cptc,Conv_Note_sur_4),Max_2b/2+1,0))),"Pb de saisie"),"")</f>
        <v/>
      </c>
      <c r="T20" s="116" t="str">
        <f t="shared" si="5"/>
        <v/>
      </c>
      <c r="U20" s="99" t="str">
        <f t="shared" si="6"/>
        <v/>
      </c>
      <c r="V20" s="102"/>
      <c r="W20" s="97" t="str">
        <f t="shared" si="4"/>
        <v/>
      </c>
      <c r="AB20" s="17" t="str">
        <f t="shared" si="1"/>
        <v>"</v>
      </c>
      <c r="AC20" s="17" t="str">
        <f t="shared" si="2"/>
        <v>"</v>
      </c>
      <c r="AD20" t="e">
        <f>IF(#REF!="Répartition_2_6","Ventilation_2_6",IF(#REF!="Répartition_4_4","Ventilation_4_4",IF(#REF!="Répartition_6_2","Ventilation_6_2","""")))</f>
        <v>#REF!</v>
      </c>
    </row>
    <row r="21" spans="2:30">
      <c r="B21" s="22"/>
      <c r="C21" s="23"/>
      <c r="D21" s="27"/>
      <c r="E21" s="19"/>
      <c r="F21" s="18"/>
      <c r="G21" s="18"/>
      <c r="H21" s="199"/>
      <c r="I21" s="200"/>
      <c r="J21" s="142" t="str">
        <f>IF(COUNTA(H21),IFERROR(IF(Type_Saisie=""," Type de saisie ?",IF(N_Saisie=1,IF(H21&lt;=Max_1,H21,"Pb de Coef"),VLOOKUP(H21,CHOOSE(N_Saisie,,Conv_Deg_Cptc,Conv_Note_sur_4),Max_1/2+1,0))),"Pb de saisie"),"")</f>
        <v/>
      </c>
      <c r="K21" s="143" t="str">
        <f>IF(COUNTA(I21),IFERROR(IF(Type_Saisie=""," Type de saisie ?",IF(N_Saisie=1,IF(I21&lt;=Max_2,I21,"Pb de Coef"),VLOOKUP(I21,CHOOSE(N_Saisie,,Conv_Deg_Cptc,Conv_Note_sur_4),Max_2/2+1,0))),"Pb de saisie"),"")</f>
        <v/>
      </c>
      <c r="L21" s="116" t="str">
        <f t="shared" si="3"/>
        <v/>
      </c>
      <c r="M21" s="95"/>
      <c r="N21" s="94"/>
      <c r="O21" s="94"/>
      <c r="P21" s="94"/>
      <c r="Q21" s="111"/>
      <c r="R21" s="142" t="str">
        <f>IF(COUNTA(P21),IFERROR(IF(Type_Saisie=""," Type de saisie ?",IF(N_Saisie=1,IF(P21&lt;=Max_2b,P21,"Pb de Coef"),VLOOKUP(P21,CHOOSE(N_Saisie,,Conv_Deg_Cptc,Conv_Note_sur_4),Max_2b/2+1,0))),"Pb de saisie"),"")</f>
        <v/>
      </c>
      <c r="S21" s="143" t="str">
        <f>IF(COUNTA(Q21),IFERROR(IF(Type_Saisie=""," Type de saisie ?",IF(N_Saisie=1,IF(Q21&lt;=Max_2b,Q21,"Pb de Coef"),VLOOKUP(Q21,CHOOSE(N_Saisie,,Conv_Deg_Cptc,Conv_Note_sur_4),Max_2b/2+1,0))),"Pb de saisie"),"")</f>
        <v/>
      </c>
      <c r="T21" s="116" t="str">
        <f t="shared" si="5"/>
        <v/>
      </c>
      <c r="U21" s="99" t="str">
        <f t="shared" si="6"/>
        <v/>
      </c>
      <c r="V21" s="102"/>
      <c r="W21" s="97" t="str">
        <f t="shared" si="4"/>
        <v/>
      </c>
      <c r="AB21" s="17" t="str">
        <f t="shared" si="1"/>
        <v>"</v>
      </c>
      <c r="AC21" s="17" t="str">
        <f t="shared" si="2"/>
        <v>"</v>
      </c>
      <c r="AD21" t="e">
        <f>IF(#REF!="Répartition_2_6","Ventilation_2_6",IF(#REF!="Répartition_4_4","Ventilation_4_4",IF(#REF!="Répartition_6_2","Ventilation_6_2","""")))</f>
        <v>#REF!</v>
      </c>
    </row>
    <row r="22" spans="2:30">
      <c r="B22" s="22"/>
      <c r="C22" s="23"/>
      <c r="D22" s="27"/>
      <c r="E22" s="19"/>
      <c r="F22" s="18"/>
      <c r="G22" s="18"/>
      <c r="H22" s="199"/>
      <c r="I22" s="200"/>
      <c r="J22" s="142" t="str">
        <f>IF(COUNTA(H22),IFERROR(IF(Type_Saisie=""," Type de saisie ?",IF(N_Saisie=1,IF(H22&lt;=Max_1,H22,"Pb de Coef"),VLOOKUP(H22,CHOOSE(N_Saisie,,Conv_Deg_Cptc,Conv_Note_sur_4),Max_1/2+1,0))),"Pb de saisie"),"")</f>
        <v/>
      </c>
      <c r="K22" s="143" t="str">
        <f>IF(COUNTA(I22),IFERROR(IF(Type_Saisie=""," Type de saisie ?",IF(N_Saisie=1,IF(I22&lt;=Max_2,I22,"Pb de Coef"),VLOOKUP(I22,CHOOSE(N_Saisie,,Conv_Deg_Cptc,Conv_Note_sur_4),Max_2/2+1,0))),"Pb de saisie"),"")</f>
        <v/>
      </c>
      <c r="L22" s="116" t="str">
        <f t="shared" si="3"/>
        <v/>
      </c>
      <c r="M22" s="95"/>
      <c r="N22" s="94"/>
      <c r="O22" s="94"/>
      <c r="P22" s="94"/>
      <c r="Q22" s="111"/>
      <c r="R22" s="142" t="str">
        <f>IF(COUNTA(P22),IFERROR(IF(Type_Saisie=""," Type de saisie ?",IF(N_Saisie=1,IF(P22&lt;=Max_2b,P22,"Pb de Coef"),VLOOKUP(P22,CHOOSE(N_Saisie,,Conv_Deg_Cptc,Conv_Note_sur_4),Max_2b/2+1,0))),"Pb de saisie"),"")</f>
        <v/>
      </c>
      <c r="S22" s="143" t="str">
        <f>IF(COUNTA(Q22),IFERROR(IF(Type_Saisie=""," Type de saisie ?",IF(N_Saisie=1,IF(Q22&lt;=Max_2b,Q22,"Pb de Coef"),VLOOKUP(Q22,CHOOSE(N_Saisie,,Conv_Deg_Cptc,Conv_Note_sur_4),Max_2b/2+1,0))),"Pb de saisie"),"")</f>
        <v/>
      </c>
      <c r="T22" s="116" t="str">
        <f t="shared" si="5"/>
        <v/>
      </c>
      <c r="U22" s="99" t="str">
        <f t="shared" si="6"/>
        <v/>
      </c>
      <c r="V22" s="102"/>
      <c r="W22" s="97" t="str">
        <f t="shared" si="4"/>
        <v/>
      </c>
      <c r="AB22" s="17" t="str">
        <f t="shared" si="1"/>
        <v>"</v>
      </c>
      <c r="AC22" s="17" t="str">
        <f t="shared" si="2"/>
        <v>"</v>
      </c>
      <c r="AD22" t="e">
        <f>IF(#REF!="Répartition_2_6","Ventilation_2_6",IF(#REF!="Répartition_4_4","Ventilation_4_4",IF(#REF!="Répartition_6_2","Ventilation_6_2","""")))</f>
        <v>#REF!</v>
      </c>
    </row>
    <row r="23" spans="2:30">
      <c r="B23" s="22"/>
      <c r="C23" s="23"/>
      <c r="D23" s="27"/>
      <c r="E23" s="19"/>
      <c r="F23" s="18"/>
      <c r="G23" s="18"/>
      <c r="H23" s="199"/>
      <c r="I23" s="200"/>
      <c r="J23" s="142" t="str">
        <f>IF(COUNTA(H23),IFERROR(IF(Type_Saisie=""," Type de saisie ?",IF(N_Saisie=1,IF(H23&lt;=Max_1,H23,"Pb de Coef"),VLOOKUP(H23,CHOOSE(N_Saisie,,Conv_Deg_Cptc,Conv_Note_sur_4),Max_1/2+1,0))),"Pb de saisie"),"")</f>
        <v/>
      </c>
      <c r="K23" s="143" t="str">
        <f>IF(COUNTA(I23),IFERROR(IF(Type_Saisie=""," Type de saisie ?",IF(N_Saisie=1,IF(I23&lt;=Max_2,I23,"Pb de Coef"),VLOOKUP(I23,CHOOSE(N_Saisie,,Conv_Deg_Cptc,Conv_Note_sur_4),Max_2/2+1,0))),"Pb de saisie"),"")</f>
        <v/>
      </c>
      <c r="L23" s="116" t="str">
        <f t="shared" si="3"/>
        <v/>
      </c>
      <c r="M23" s="95"/>
      <c r="N23" s="94"/>
      <c r="O23" s="94"/>
      <c r="P23" s="94"/>
      <c r="Q23" s="111"/>
      <c r="R23" s="142" t="str">
        <f>IF(COUNTA(P23),IFERROR(IF(Type_Saisie=""," Type de saisie ?",IF(N_Saisie=1,IF(P23&lt;=Max_2b,P23,"Pb de Coef"),VLOOKUP(P23,CHOOSE(N_Saisie,,Conv_Deg_Cptc,Conv_Note_sur_4),Max_2b/2+1,0))),"Pb de saisie"),"")</f>
        <v/>
      </c>
      <c r="S23" s="143" t="str">
        <f>IF(COUNTA(Q23),IFERROR(IF(Type_Saisie=""," Type de saisie ?",IF(N_Saisie=1,IF(Q23&lt;=Max_2b,Q23,"Pb de Coef"),VLOOKUP(Q23,CHOOSE(N_Saisie,,Conv_Deg_Cptc,Conv_Note_sur_4),Max_2b/2+1,0))),"Pb de saisie"),"")</f>
        <v/>
      </c>
      <c r="T23" s="116" t="str">
        <f t="shared" si="5"/>
        <v/>
      </c>
      <c r="U23" s="99" t="str">
        <f t="shared" si="6"/>
        <v/>
      </c>
      <c r="V23" s="102"/>
      <c r="W23" s="97" t="str">
        <f t="shared" si="4"/>
        <v/>
      </c>
      <c r="AB23" s="17" t="str">
        <f t="shared" si="1"/>
        <v>"</v>
      </c>
      <c r="AC23" s="17" t="str">
        <f t="shared" si="2"/>
        <v>"</v>
      </c>
      <c r="AD23" t="e">
        <f>IF(#REF!="Répartition_2_6","Ventilation_2_6",IF(#REF!="Répartition_4_4","Ventilation_4_4",IF(#REF!="Répartition_6_2","Ventilation_6_2","""")))</f>
        <v>#REF!</v>
      </c>
    </row>
    <row r="24" spans="2:30">
      <c r="B24" s="22"/>
      <c r="C24" s="23"/>
      <c r="D24" s="27"/>
      <c r="E24" s="19"/>
      <c r="F24" s="18"/>
      <c r="G24" s="18"/>
      <c r="H24" s="199"/>
      <c r="I24" s="200"/>
      <c r="J24" s="142" t="str">
        <f>IF(COUNTA(H24),IFERROR(IF(Type_Saisie=""," Type de saisie ?",IF(N_Saisie=1,IF(H24&lt;=Max_1,H24,"Pb de Coef"),VLOOKUP(H24,CHOOSE(N_Saisie,,Conv_Deg_Cptc,Conv_Note_sur_4),Max_1/2+1,0))),"Pb de saisie"),"")</f>
        <v/>
      </c>
      <c r="K24" s="143" t="str">
        <f>IF(COUNTA(I24),IFERROR(IF(Type_Saisie=""," Type de saisie ?",IF(N_Saisie=1,IF(I24&lt;=Max_2,I24,"Pb de Coef"),VLOOKUP(I24,CHOOSE(N_Saisie,,Conv_Deg_Cptc,Conv_Note_sur_4),Max_2/2+1,0))),"Pb de saisie"),"")</f>
        <v/>
      </c>
      <c r="L24" s="116" t="str">
        <f t="shared" si="3"/>
        <v/>
      </c>
      <c r="M24" s="95"/>
      <c r="N24" s="94"/>
      <c r="O24" s="94"/>
      <c r="P24" s="94"/>
      <c r="Q24" s="111"/>
      <c r="R24" s="142" t="str">
        <f>IF(COUNTA(P24),IFERROR(IF(Type_Saisie=""," Type de saisie ?",IF(N_Saisie=1,IF(P24&lt;=Max_2b,P24,"Pb de Coef"),VLOOKUP(P24,CHOOSE(N_Saisie,,Conv_Deg_Cptc,Conv_Note_sur_4),Max_2b/2+1,0))),"Pb de saisie"),"")</f>
        <v/>
      </c>
      <c r="S24" s="143" t="str">
        <f>IF(COUNTA(Q24),IFERROR(IF(Type_Saisie=""," Type de saisie ?",IF(N_Saisie=1,IF(Q24&lt;=Max_2b,Q24,"Pb de Coef"),VLOOKUP(Q24,CHOOSE(N_Saisie,,Conv_Deg_Cptc,Conv_Note_sur_4),Max_2b/2+1,0))),"Pb de saisie"),"")</f>
        <v/>
      </c>
      <c r="T24" s="116" t="str">
        <f t="shared" si="5"/>
        <v/>
      </c>
      <c r="U24" s="99" t="str">
        <f t="shared" si="6"/>
        <v/>
      </c>
      <c r="V24" s="102"/>
      <c r="W24" s="97" t="str">
        <f t="shared" si="4"/>
        <v/>
      </c>
      <c r="AB24" s="17" t="str">
        <f t="shared" si="1"/>
        <v>"</v>
      </c>
      <c r="AC24" s="17" t="str">
        <f t="shared" si="2"/>
        <v>"</v>
      </c>
      <c r="AD24" t="e">
        <f>IF(#REF!="Répartition_2_6","Ventilation_2_6",IF(#REF!="Répartition_4_4","Ventilation_4_4",IF(#REF!="Répartition_6_2","Ventilation_6_2","""")))</f>
        <v>#REF!</v>
      </c>
    </row>
    <row r="25" spans="2:30">
      <c r="B25" s="22"/>
      <c r="C25" s="23"/>
      <c r="D25" s="27"/>
      <c r="E25" s="19"/>
      <c r="F25" s="18"/>
      <c r="G25" s="18"/>
      <c r="H25" s="199"/>
      <c r="I25" s="200"/>
      <c r="J25" s="142" t="str">
        <f>IF(COUNTA(H25),IFERROR(IF(Type_Saisie=""," Type de saisie ?",IF(N_Saisie=1,IF(H25&lt;=Max_1,H25,"Pb de Coef"),VLOOKUP(H25,CHOOSE(N_Saisie,,Conv_Deg_Cptc,Conv_Note_sur_4),Max_1/2+1,0))),"Pb de saisie"),"")</f>
        <v/>
      </c>
      <c r="K25" s="143" t="str">
        <f>IF(COUNTA(I25),IFERROR(IF(Type_Saisie=""," Type de saisie ?",IF(N_Saisie=1,IF(I25&lt;=Max_2,I25,"Pb de Coef"),VLOOKUP(I25,CHOOSE(N_Saisie,,Conv_Deg_Cptc,Conv_Note_sur_4),Max_2/2+1,0))),"Pb de saisie"),"")</f>
        <v/>
      </c>
      <c r="L25" s="116" t="str">
        <f t="shared" si="3"/>
        <v/>
      </c>
      <c r="M25" s="95"/>
      <c r="N25" s="94"/>
      <c r="O25" s="94"/>
      <c r="P25" s="94"/>
      <c r="Q25" s="111"/>
      <c r="R25" s="142" t="str">
        <f>IF(COUNTA(P25),IFERROR(IF(Type_Saisie=""," Type de saisie ?",IF(N_Saisie=1,IF(P25&lt;=Max_2b,P25,"Pb de Coef"),VLOOKUP(P25,CHOOSE(N_Saisie,,Conv_Deg_Cptc,Conv_Note_sur_4),Max_2b/2+1,0))),"Pb de saisie"),"")</f>
        <v/>
      </c>
      <c r="S25" s="143" t="str">
        <f>IF(COUNTA(Q25),IFERROR(IF(Type_Saisie=""," Type de saisie ?",IF(N_Saisie=1,IF(Q25&lt;=Max_2b,Q25,"Pb de Coef"),VLOOKUP(Q25,CHOOSE(N_Saisie,,Conv_Deg_Cptc,Conv_Note_sur_4),Max_2b/2+1,0))),"Pb de saisie"),"")</f>
        <v/>
      </c>
      <c r="T25" s="116" t="str">
        <f t="shared" si="5"/>
        <v/>
      </c>
      <c r="U25" s="99" t="str">
        <f t="shared" si="6"/>
        <v/>
      </c>
      <c r="V25" s="102"/>
      <c r="W25" s="97" t="str">
        <f t="shared" si="4"/>
        <v/>
      </c>
      <c r="AB25" s="17" t="str">
        <f t="shared" si="1"/>
        <v>"</v>
      </c>
      <c r="AC25" s="17" t="str">
        <f t="shared" si="2"/>
        <v>"</v>
      </c>
      <c r="AD25" t="e">
        <f>IF(#REF!="Répartition_2_6","Ventilation_2_6",IF(#REF!="Répartition_4_4","Ventilation_4_4",IF(#REF!="Répartition_6_2","Ventilation_6_2","""")))</f>
        <v>#REF!</v>
      </c>
    </row>
    <row r="26" spans="2:30">
      <c r="B26" s="22"/>
      <c r="C26" s="23"/>
      <c r="D26" s="27"/>
      <c r="E26" s="19"/>
      <c r="F26" s="18"/>
      <c r="G26" s="18"/>
      <c r="H26" s="199"/>
      <c r="I26" s="200"/>
      <c r="J26" s="142" t="str">
        <f>IF(COUNTA(H26),IFERROR(IF(Type_Saisie=""," Type de saisie ?",IF(N_Saisie=1,IF(H26&lt;=Max_1,H26,"Pb de Coef"),VLOOKUP(H26,CHOOSE(N_Saisie,,Conv_Deg_Cptc,Conv_Note_sur_4),Max_1/2+1,0))),"Pb de saisie"),"")</f>
        <v/>
      </c>
      <c r="K26" s="143" t="str">
        <f>IF(COUNTA(I26),IFERROR(IF(Type_Saisie=""," Type de saisie ?",IF(N_Saisie=1,IF(I26&lt;=Max_2,I26,"Pb de Coef"),VLOOKUP(I26,CHOOSE(N_Saisie,,Conv_Deg_Cptc,Conv_Note_sur_4),Max_2/2+1,0))),"Pb de saisie"),"")</f>
        <v/>
      </c>
      <c r="L26" s="116" t="str">
        <f t="shared" si="3"/>
        <v/>
      </c>
      <c r="M26" s="95"/>
      <c r="N26" s="94"/>
      <c r="O26" s="94"/>
      <c r="P26" s="94"/>
      <c r="Q26" s="111"/>
      <c r="R26" s="142" t="str">
        <f>IF(COUNTA(P26),IFERROR(IF(Type_Saisie=""," Type de saisie ?",IF(N_Saisie=1,IF(P26&lt;=Max_2b,P26,"Pb de Coef"),VLOOKUP(P26,CHOOSE(N_Saisie,,Conv_Deg_Cptc,Conv_Note_sur_4),Max_2b/2+1,0))),"Pb de saisie"),"")</f>
        <v/>
      </c>
      <c r="S26" s="143" t="str">
        <f>IF(COUNTA(Q26),IFERROR(IF(Type_Saisie=""," Type de saisie ?",IF(N_Saisie=1,IF(Q26&lt;=Max_2b,Q26,"Pb de Coef"),VLOOKUP(Q26,CHOOSE(N_Saisie,,Conv_Deg_Cptc,Conv_Note_sur_4),Max_2b/2+1,0))),"Pb de saisie"),"")</f>
        <v/>
      </c>
      <c r="T26" s="116" t="str">
        <f t="shared" si="5"/>
        <v/>
      </c>
      <c r="U26" s="99" t="str">
        <f t="shared" si="6"/>
        <v/>
      </c>
      <c r="V26" s="102"/>
      <c r="W26" s="97" t="str">
        <f t="shared" si="4"/>
        <v/>
      </c>
      <c r="AB26" s="17" t="str">
        <f t="shared" si="1"/>
        <v>"</v>
      </c>
      <c r="AC26" s="17" t="str">
        <f t="shared" si="2"/>
        <v>"</v>
      </c>
      <c r="AD26" t="e">
        <f>IF(#REF!="Répartition_2_6","Ventilation_2_6",IF(#REF!="Répartition_4_4","Ventilation_4_4",IF(#REF!="Répartition_6_2","Ventilation_6_2","""")))</f>
        <v>#REF!</v>
      </c>
    </row>
    <row r="27" spans="2:30">
      <c r="B27" s="22"/>
      <c r="C27" s="23"/>
      <c r="D27" s="27"/>
      <c r="E27" s="19"/>
      <c r="F27" s="18"/>
      <c r="G27" s="18"/>
      <c r="H27" s="199"/>
      <c r="I27" s="200"/>
      <c r="J27" s="142" t="str">
        <f>IF(COUNTA(H27),IFERROR(IF(Type_Saisie=""," Type de saisie ?",IF(N_Saisie=1,IF(H27&lt;=Max_1,H27,"Pb de Coef"),VLOOKUP(H27,CHOOSE(N_Saisie,,Conv_Deg_Cptc,Conv_Note_sur_4),Max_1/2+1,0))),"Pb de saisie"),"")</f>
        <v/>
      </c>
      <c r="K27" s="143" t="str">
        <f>IF(COUNTA(I27),IFERROR(IF(Type_Saisie=""," Type de saisie ?",IF(N_Saisie=1,IF(I27&lt;=Max_2,I27,"Pb de Coef"),VLOOKUP(I27,CHOOSE(N_Saisie,,Conv_Deg_Cptc,Conv_Note_sur_4),Max_2/2+1,0))),"Pb de saisie"),"")</f>
        <v/>
      </c>
      <c r="L27" s="116" t="str">
        <f t="shared" si="3"/>
        <v/>
      </c>
      <c r="M27" s="95"/>
      <c r="N27" s="94"/>
      <c r="O27" s="94"/>
      <c r="P27" s="94"/>
      <c r="Q27" s="111"/>
      <c r="R27" s="142" t="str">
        <f>IF(COUNTA(P27),IFERROR(IF(Type_Saisie=""," Type de saisie ?",IF(N_Saisie=1,IF(P27&lt;=Max_2b,P27,"Pb de Coef"),VLOOKUP(P27,CHOOSE(N_Saisie,,Conv_Deg_Cptc,Conv_Note_sur_4),Max_2b/2+1,0))),"Pb de saisie"),"")</f>
        <v/>
      </c>
      <c r="S27" s="143" t="str">
        <f>IF(COUNTA(Q27),IFERROR(IF(Type_Saisie=""," Type de saisie ?",IF(N_Saisie=1,IF(Q27&lt;=Max_2b,Q27,"Pb de Coef"),VLOOKUP(Q27,CHOOSE(N_Saisie,,Conv_Deg_Cptc,Conv_Note_sur_4),Max_2b/2+1,0))),"Pb de saisie"),"")</f>
        <v/>
      </c>
      <c r="T27" s="116" t="str">
        <f t="shared" si="5"/>
        <v/>
      </c>
      <c r="U27" s="99" t="str">
        <f t="shared" si="6"/>
        <v/>
      </c>
      <c r="V27" s="102"/>
      <c r="W27" s="97" t="str">
        <f t="shared" si="4"/>
        <v/>
      </c>
      <c r="AB27" s="17" t="str">
        <f t="shared" si="1"/>
        <v>"</v>
      </c>
      <c r="AC27" s="17" t="str">
        <f t="shared" si="2"/>
        <v>"</v>
      </c>
      <c r="AD27" t="e">
        <f>IF(#REF!="Répartition_2_6","Ventilation_2_6",IF(#REF!="Répartition_4_4","Ventilation_4_4",IF(#REF!="Répartition_6_2","Ventilation_6_2","""")))</f>
        <v>#REF!</v>
      </c>
    </row>
    <row r="28" spans="2:30">
      <c r="B28" s="22"/>
      <c r="C28" s="23"/>
      <c r="D28" s="27"/>
      <c r="E28" s="19"/>
      <c r="F28" s="18"/>
      <c r="G28" s="18"/>
      <c r="H28" s="199"/>
      <c r="I28" s="200"/>
      <c r="J28" s="142" t="str">
        <f>IF(COUNTA(H28),IFERROR(IF(Type_Saisie=""," Type de saisie ?",IF(N_Saisie=1,IF(H28&lt;=Max_1,H28,"Pb de Coef"),VLOOKUP(H28,CHOOSE(N_Saisie,,Conv_Deg_Cptc,Conv_Note_sur_4),Max_1/2+1,0))),"Pb de saisie"),"")</f>
        <v/>
      </c>
      <c r="K28" s="143" t="str">
        <f>IF(COUNTA(I28),IFERROR(IF(Type_Saisie=""," Type de saisie ?",IF(N_Saisie=1,IF(I28&lt;=Max_2,I28,"Pb de Coef"),VLOOKUP(I28,CHOOSE(N_Saisie,,Conv_Deg_Cptc,Conv_Note_sur_4),Max_2/2+1,0))),"Pb de saisie"),"")</f>
        <v/>
      </c>
      <c r="L28" s="116" t="str">
        <f t="shared" si="3"/>
        <v/>
      </c>
      <c r="M28" s="95"/>
      <c r="N28" s="94"/>
      <c r="O28" s="94"/>
      <c r="P28" s="94"/>
      <c r="Q28" s="111"/>
      <c r="R28" s="142" t="str">
        <f>IF(COUNTA(P28),IFERROR(IF(Type_Saisie=""," Type de saisie ?",IF(N_Saisie=1,IF(P28&lt;=Max_2b,P28,"Pb de Coef"),VLOOKUP(P28,CHOOSE(N_Saisie,,Conv_Deg_Cptc,Conv_Note_sur_4),Max_2b/2+1,0))),"Pb de saisie"),"")</f>
        <v/>
      </c>
      <c r="S28" s="143" t="str">
        <f>IF(COUNTA(Q28),IFERROR(IF(Type_Saisie=""," Type de saisie ?",IF(N_Saisie=1,IF(Q28&lt;=Max_2b,Q28,"Pb de Coef"),VLOOKUP(Q28,CHOOSE(N_Saisie,,Conv_Deg_Cptc,Conv_Note_sur_4),Max_2b/2+1,0))),"Pb de saisie"),"")</f>
        <v/>
      </c>
      <c r="T28" s="116" t="str">
        <f t="shared" si="5"/>
        <v/>
      </c>
      <c r="U28" s="99" t="str">
        <f t="shared" si="6"/>
        <v/>
      </c>
      <c r="V28" s="102"/>
      <c r="W28" s="97" t="str">
        <f t="shared" si="4"/>
        <v/>
      </c>
      <c r="AB28" s="17" t="str">
        <f t="shared" si="1"/>
        <v>"</v>
      </c>
      <c r="AC28" s="17" t="str">
        <f t="shared" si="2"/>
        <v>"</v>
      </c>
      <c r="AD28" t="e">
        <f>IF(#REF!="Répartition_2_6","Ventilation_2_6",IF(#REF!="Répartition_4_4","Ventilation_4_4",IF(#REF!="Répartition_6_2","Ventilation_6_2","""")))</f>
        <v>#REF!</v>
      </c>
    </row>
    <row r="29" spans="2:30">
      <c r="B29" s="22"/>
      <c r="C29" s="23"/>
      <c r="D29" s="27"/>
      <c r="E29" s="19"/>
      <c r="F29" s="18"/>
      <c r="G29" s="18"/>
      <c r="H29" s="199"/>
      <c r="I29" s="200"/>
      <c r="J29" s="142" t="str">
        <f>IF(COUNTA(H29),IFERROR(IF(Type_Saisie=""," Type de saisie ?",IF(N_Saisie=1,IF(H29&lt;=Max_1,H29,"Pb de Coef"),VLOOKUP(H29,CHOOSE(N_Saisie,,Conv_Deg_Cptc,Conv_Note_sur_4),Max_1/2+1,0))),"Pb de saisie"),"")</f>
        <v/>
      </c>
      <c r="K29" s="143" t="str">
        <f>IF(COUNTA(I29),IFERROR(IF(Type_Saisie=""," Type de saisie ?",IF(N_Saisie=1,IF(I29&lt;=Max_2,I29,"Pb de Coef"),VLOOKUP(I29,CHOOSE(N_Saisie,,Conv_Deg_Cptc,Conv_Note_sur_4),Max_2/2+1,0))),"Pb de saisie"),"")</f>
        <v/>
      </c>
      <c r="L29" s="116" t="str">
        <f t="shared" si="3"/>
        <v/>
      </c>
      <c r="M29" s="95"/>
      <c r="N29" s="94"/>
      <c r="O29" s="94"/>
      <c r="P29" s="94"/>
      <c r="Q29" s="111"/>
      <c r="R29" s="142" t="str">
        <f>IF(COUNTA(P29),IFERROR(IF(Type_Saisie=""," Type de saisie ?",IF(N_Saisie=1,IF(P29&lt;=Max_2b,P29,"Pb de Coef"),VLOOKUP(P29,CHOOSE(N_Saisie,,Conv_Deg_Cptc,Conv_Note_sur_4),Max_2b/2+1,0))),"Pb de saisie"),"")</f>
        <v/>
      </c>
      <c r="S29" s="143" t="str">
        <f>IF(COUNTA(Q29),IFERROR(IF(Type_Saisie=""," Type de saisie ?",IF(N_Saisie=1,IF(Q29&lt;=Max_2b,Q29,"Pb de Coef"),VLOOKUP(Q29,CHOOSE(N_Saisie,,Conv_Deg_Cptc,Conv_Note_sur_4),Max_2b/2+1,0))),"Pb de saisie"),"")</f>
        <v/>
      </c>
      <c r="T29" s="116" t="str">
        <f t="shared" si="5"/>
        <v/>
      </c>
      <c r="U29" s="99" t="str">
        <f t="shared" si="6"/>
        <v/>
      </c>
      <c r="V29" s="102"/>
      <c r="W29" s="97" t="str">
        <f t="shared" si="4"/>
        <v/>
      </c>
      <c r="AB29" s="17" t="str">
        <f t="shared" si="1"/>
        <v>"</v>
      </c>
      <c r="AC29" s="17" t="str">
        <f t="shared" si="2"/>
        <v>"</v>
      </c>
      <c r="AD29" t="e">
        <f>IF(#REF!="Répartition_2_6","Ventilation_2_6",IF(#REF!="Répartition_4_4","Ventilation_4_4",IF(#REF!="Répartition_6_2","Ventilation_6_2","""")))</f>
        <v>#REF!</v>
      </c>
    </row>
    <row r="30" spans="2:30">
      <c r="B30" s="22"/>
      <c r="C30" s="23"/>
      <c r="D30" s="27"/>
      <c r="E30" s="19"/>
      <c r="F30" s="18"/>
      <c r="G30" s="18"/>
      <c r="H30" s="199"/>
      <c r="I30" s="200"/>
      <c r="J30" s="142" t="str">
        <f>IF(COUNTA(H30),IFERROR(IF(Type_Saisie=""," Type de saisie ?",IF(N_Saisie=1,IF(H30&lt;=Max_1,H30,"Pb de Coef"),VLOOKUP(H30,CHOOSE(N_Saisie,,Conv_Deg_Cptc,Conv_Note_sur_4),Max_1/2+1,0))),"Pb de saisie"),"")</f>
        <v/>
      </c>
      <c r="K30" s="143" t="str">
        <f>IF(COUNTA(I30),IFERROR(IF(Type_Saisie=""," Type de saisie ?",IF(N_Saisie=1,IF(I30&lt;=Max_2,I30,"Pb de Coef"),VLOOKUP(I30,CHOOSE(N_Saisie,,Conv_Deg_Cptc,Conv_Note_sur_4),Max_2/2+1,0))),"Pb de saisie"),"")</f>
        <v/>
      </c>
      <c r="L30" s="116" t="str">
        <f t="shared" si="3"/>
        <v/>
      </c>
      <c r="M30" s="95"/>
      <c r="N30" s="94"/>
      <c r="O30" s="94"/>
      <c r="P30" s="94"/>
      <c r="Q30" s="111"/>
      <c r="R30" s="142" t="str">
        <f>IF(COUNTA(P30),IFERROR(IF(Type_Saisie=""," Type de saisie ?",IF(N_Saisie=1,IF(P30&lt;=Max_2b,P30,"Pb de Coef"),VLOOKUP(P30,CHOOSE(N_Saisie,,Conv_Deg_Cptc,Conv_Note_sur_4),Max_2b/2+1,0))),"Pb de saisie"),"")</f>
        <v/>
      </c>
      <c r="S30" s="143" t="str">
        <f>IF(COUNTA(Q30),IFERROR(IF(Type_Saisie=""," Type de saisie ?",IF(N_Saisie=1,IF(Q30&lt;=Max_2b,Q30,"Pb de Coef"),VLOOKUP(Q30,CHOOSE(N_Saisie,,Conv_Deg_Cptc,Conv_Note_sur_4),Max_2b/2+1,0))),"Pb de saisie"),"")</f>
        <v/>
      </c>
      <c r="T30" s="116" t="str">
        <f t="shared" si="5"/>
        <v/>
      </c>
      <c r="U30" s="99" t="str">
        <f t="shared" si="6"/>
        <v/>
      </c>
      <c r="V30" s="102"/>
      <c r="W30" s="97" t="str">
        <f t="shared" si="4"/>
        <v/>
      </c>
      <c r="AB30" s="17" t="str">
        <f t="shared" si="1"/>
        <v>"</v>
      </c>
      <c r="AC30" s="17" t="str">
        <f t="shared" si="2"/>
        <v>"</v>
      </c>
      <c r="AD30" t="e">
        <f>IF(#REF!="Répartition_2_6","Ventilation_2_6",IF(#REF!="Répartition_4_4","Ventilation_4_4",IF(#REF!="Répartition_6_2","Ventilation_6_2","""")))</f>
        <v>#REF!</v>
      </c>
    </row>
    <row r="31" spans="2:30">
      <c r="B31" s="22"/>
      <c r="C31" s="23"/>
      <c r="D31" s="27"/>
      <c r="E31" s="19"/>
      <c r="F31" s="18"/>
      <c r="G31" s="18"/>
      <c r="H31" s="199"/>
      <c r="I31" s="200"/>
      <c r="J31" s="142" t="str">
        <f>IF(COUNTA(H31),IFERROR(IF(Type_Saisie=""," Type de saisie ?",IF(N_Saisie=1,IF(H31&lt;=Max_1,H31,"Pb de Coef"),VLOOKUP(H31,CHOOSE(N_Saisie,,Conv_Deg_Cptc,Conv_Note_sur_4),Max_1/2+1,0))),"Pb de saisie"),"")</f>
        <v/>
      </c>
      <c r="K31" s="143" t="str">
        <f>IF(COUNTA(I31),IFERROR(IF(Type_Saisie=""," Type de saisie ?",IF(N_Saisie=1,IF(I31&lt;=Max_2,I31,"Pb de Coef"),VLOOKUP(I31,CHOOSE(N_Saisie,,Conv_Deg_Cptc,Conv_Note_sur_4),Max_2/2+1,0))),"Pb de saisie"),"")</f>
        <v/>
      </c>
      <c r="L31" s="116" t="str">
        <f t="shared" si="3"/>
        <v/>
      </c>
      <c r="M31" s="95"/>
      <c r="N31" s="94"/>
      <c r="O31" s="94"/>
      <c r="P31" s="94"/>
      <c r="Q31" s="111"/>
      <c r="R31" s="142" t="str">
        <f>IF(COUNTA(P31),IFERROR(IF(Type_Saisie=""," Type de saisie ?",IF(N_Saisie=1,IF(P31&lt;=Max_2b,P31,"Pb de Coef"),VLOOKUP(P31,CHOOSE(N_Saisie,,Conv_Deg_Cptc,Conv_Note_sur_4),Max_2b/2+1,0))),"Pb de saisie"),"")</f>
        <v/>
      </c>
      <c r="S31" s="143" t="str">
        <f>IF(COUNTA(Q31),IFERROR(IF(Type_Saisie=""," Type de saisie ?",IF(N_Saisie=1,IF(Q31&lt;=Max_2b,Q31,"Pb de Coef"),VLOOKUP(Q31,CHOOSE(N_Saisie,,Conv_Deg_Cptc,Conv_Note_sur_4),Max_2b/2+1,0))),"Pb de saisie"),"")</f>
        <v/>
      </c>
      <c r="T31" s="116" t="str">
        <f t="shared" si="5"/>
        <v/>
      </c>
      <c r="U31" s="99" t="str">
        <f t="shared" si="6"/>
        <v/>
      </c>
      <c r="V31" s="102"/>
      <c r="W31" s="97" t="str">
        <f t="shared" si="4"/>
        <v/>
      </c>
      <c r="AB31" s="17" t="str">
        <f t="shared" si="1"/>
        <v>"</v>
      </c>
      <c r="AC31" s="17" t="str">
        <f t="shared" si="2"/>
        <v>"</v>
      </c>
      <c r="AD31" t="e">
        <f>IF(#REF!="Répartition_2_6","Ventilation_2_6",IF(#REF!="Répartition_4_4","Ventilation_4_4",IF(#REF!="Répartition_6_2","Ventilation_6_2","""")))</f>
        <v>#REF!</v>
      </c>
    </row>
    <row r="32" spans="2:30">
      <c r="B32" s="22"/>
      <c r="C32" s="23"/>
      <c r="D32" s="27"/>
      <c r="E32" s="19"/>
      <c r="F32" s="18"/>
      <c r="G32" s="18"/>
      <c r="H32" s="199"/>
      <c r="I32" s="200"/>
      <c r="J32" s="142" t="str">
        <f>IF(COUNTA(H32),IFERROR(IF(Type_Saisie=""," Type de saisie ?",IF(N_Saisie=1,IF(H32&lt;=Max_1,H32,"Pb de Coef"),VLOOKUP(H32,CHOOSE(N_Saisie,,Conv_Deg_Cptc,Conv_Note_sur_4),Max_1/2+1,0))),"Pb de saisie"),"")</f>
        <v/>
      </c>
      <c r="K32" s="143" t="str">
        <f>IF(COUNTA(I32),IFERROR(IF(Type_Saisie=""," Type de saisie ?",IF(N_Saisie=1,IF(I32&lt;=Max_2,I32,"Pb de Coef"),VLOOKUP(I32,CHOOSE(N_Saisie,,Conv_Deg_Cptc,Conv_Note_sur_4),Max_2/2+1,0))),"Pb de saisie"),"")</f>
        <v/>
      </c>
      <c r="L32" s="116" t="str">
        <f t="shared" si="3"/>
        <v/>
      </c>
      <c r="M32" s="95"/>
      <c r="N32" s="94"/>
      <c r="O32" s="94"/>
      <c r="P32" s="94"/>
      <c r="Q32" s="111"/>
      <c r="R32" s="142" t="str">
        <f>IF(COUNTA(P32),IFERROR(IF(Type_Saisie=""," Type de saisie ?",IF(N_Saisie=1,IF(P32&lt;=Max_2b,P32,"Pb de Coef"),VLOOKUP(P32,CHOOSE(N_Saisie,,Conv_Deg_Cptc,Conv_Note_sur_4),Max_2b/2+1,0))),"Pb de saisie"),"")</f>
        <v/>
      </c>
      <c r="S32" s="143" t="str">
        <f>IF(COUNTA(Q32),IFERROR(IF(Type_Saisie=""," Type de saisie ?",IF(N_Saisie=1,IF(Q32&lt;=Max_2b,Q32,"Pb de Coef"),VLOOKUP(Q32,CHOOSE(N_Saisie,,Conv_Deg_Cptc,Conv_Note_sur_4),Max_2b/2+1,0))),"Pb de saisie"),"")</f>
        <v/>
      </c>
      <c r="T32" s="116" t="str">
        <f t="shared" si="5"/>
        <v/>
      </c>
      <c r="U32" s="99" t="str">
        <f t="shared" si="6"/>
        <v/>
      </c>
      <c r="V32" s="102"/>
      <c r="W32" s="97" t="str">
        <f t="shared" si="4"/>
        <v/>
      </c>
      <c r="AB32" s="17" t="str">
        <f t="shared" si="1"/>
        <v>"</v>
      </c>
      <c r="AC32" s="17" t="str">
        <f t="shared" si="2"/>
        <v>"</v>
      </c>
      <c r="AD32" t="e">
        <f>IF(#REF!="Répartition_2_6","Ventilation_2_6",IF(#REF!="Répartition_4_4","Ventilation_4_4",IF(#REF!="Répartition_6_2","Ventilation_6_2","""")))</f>
        <v>#REF!</v>
      </c>
    </row>
    <row r="33" spans="2:30">
      <c r="B33" s="22"/>
      <c r="C33" s="23"/>
      <c r="D33" s="27"/>
      <c r="E33" s="19"/>
      <c r="F33" s="18"/>
      <c r="G33" s="18"/>
      <c r="H33" s="199"/>
      <c r="I33" s="200"/>
      <c r="J33" s="142" t="str">
        <f>IF(COUNTA(H33),IFERROR(IF(Type_Saisie=""," Type de saisie ?",IF(N_Saisie=1,IF(H33&lt;=Max_1,H33,"Pb de Coef"),VLOOKUP(H33,CHOOSE(N_Saisie,,Conv_Deg_Cptc,Conv_Note_sur_4),Max_1/2+1,0))),"Pb de saisie"),"")</f>
        <v/>
      </c>
      <c r="K33" s="143" t="str">
        <f>IF(COUNTA(I33),IFERROR(IF(Type_Saisie=""," Type de saisie ?",IF(N_Saisie=1,IF(I33&lt;=Max_2,I33,"Pb de Coef"),VLOOKUP(I33,CHOOSE(N_Saisie,,Conv_Deg_Cptc,Conv_Note_sur_4),Max_2/2+1,0))),"Pb de saisie"),"")</f>
        <v/>
      </c>
      <c r="L33" s="116" t="str">
        <f t="shared" si="3"/>
        <v/>
      </c>
      <c r="M33" s="95"/>
      <c r="N33" s="94"/>
      <c r="O33" s="94"/>
      <c r="P33" s="94"/>
      <c r="Q33" s="111"/>
      <c r="R33" s="142" t="str">
        <f>IF(COUNTA(P33),IFERROR(IF(Type_Saisie=""," Type de saisie ?",IF(N_Saisie=1,IF(P33&lt;=Max_2b,P33,"Pb de Coef"),VLOOKUP(P33,CHOOSE(N_Saisie,,Conv_Deg_Cptc,Conv_Note_sur_4),Max_2b/2+1,0))),"Pb de saisie"),"")</f>
        <v/>
      </c>
      <c r="S33" s="143" t="str">
        <f>IF(COUNTA(Q33),IFERROR(IF(Type_Saisie=""," Type de saisie ?",IF(N_Saisie=1,IF(Q33&lt;=Max_2b,Q33,"Pb de Coef"),VLOOKUP(Q33,CHOOSE(N_Saisie,,Conv_Deg_Cptc,Conv_Note_sur_4),Max_2b/2+1,0))),"Pb de saisie"),"")</f>
        <v/>
      </c>
      <c r="T33" s="116" t="str">
        <f t="shared" si="5"/>
        <v/>
      </c>
      <c r="U33" s="99" t="str">
        <f t="shared" si="6"/>
        <v/>
      </c>
      <c r="V33" s="102"/>
      <c r="W33" s="97" t="str">
        <f t="shared" si="4"/>
        <v/>
      </c>
      <c r="AB33" s="17" t="str">
        <f t="shared" si="1"/>
        <v>"</v>
      </c>
      <c r="AC33" s="17" t="str">
        <f t="shared" si="2"/>
        <v>"</v>
      </c>
      <c r="AD33" t="e">
        <f>IF(#REF!="Répartition_2_6","Ventilation_2_6",IF(#REF!="Répartition_4_4","Ventilation_4_4",IF(#REF!="Répartition_6_2","Ventilation_6_2","""")))</f>
        <v>#REF!</v>
      </c>
    </row>
    <row r="34" spans="2:30">
      <c r="B34" s="22"/>
      <c r="C34" s="23"/>
      <c r="D34" s="27"/>
      <c r="E34" s="19"/>
      <c r="F34" s="18"/>
      <c r="G34" s="18"/>
      <c r="H34" s="199"/>
      <c r="I34" s="200"/>
      <c r="J34" s="142" t="str">
        <f>IF(COUNTA(H34),IFERROR(IF(Type_Saisie=""," Type de saisie ?",IF(N_Saisie=1,IF(H34&lt;=Max_1,H34,"Pb de Coef"),VLOOKUP(H34,CHOOSE(N_Saisie,,Conv_Deg_Cptc,Conv_Note_sur_4),Max_1/2+1,0))),"Pb de saisie"),"")</f>
        <v/>
      </c>
      <c r="K34" s="143" t="str">
        <f>IF(COUNTA(I34),IFERROR(IF(Type_Saisie=""," Type de saisie ?",IF(N_Saisie=1,IF(I34&lt;=Max_2,I34,"Pb de Coef"),VLOOKUP(I34,CHOOSE(N_Saisie,,Conv_Deg_Cptc,Conv_Note_sur_4),Max_2/2+1,0))),"Pb de saisie"),"")</f>
        <v/>
      </c>
      <c r="L34" s="116" t="str">
        <f t="shared" si="3"/>
        <v/>
      </c>
      <c r="M34" s="95"/>
      <c r="N34" s="94"/>
      <c r="O34" s="94"/>
      <c r="P34" s="94"/>
      <c r="Q34" s="111"/>
      <c r="R34" s="142" t="str">
        <f>IF(COUNTA(P34),IFERROR(IF(Type_Saisie=""," Type de saisie ?",IF(N_Saisie=1,IF(P34&lt;=Max_2b,P34,"Pb de Coef"),VLOOKUP(P34,CHOOSE(N_Saisie,,Conv_Deg_Cptc,Conv_Note_sur_4),Max_2b/2+1,0))),"Pb de saisie"),"")</f>
        <v/>
      </c>
      <c r="S34" s="143" t="str">
        <f>IF(COUNTA(Q34),IFERROR(IF(Type_Saisie=""," Type de saisie ?",IF(N_Saisie=1,IF(Q34&lt;=Max_2b,Q34,"Pb de Coef"),VLOOKUP(Q34,CHOOSE(N_Saisie,,Conv_Deg_Cptc,Conv_Note_sur_4),Max_2b/2+1,0))),"Pb de saisie"),"")</f>
        <v/>
      </c>
      <c r="T34" s="116" t="str">
        <f t="shared" si="5"/>
        <v/>
      </c>
      <c r="U34" s="99" t="str">
        <f t="shared" si="6"/>
        <v/>
      </c>
      <c r="V34" s="102"/>
      <c r="W34" s="97" t="str">
        <f t="shared" si="4"/>
        <v/>
      </c>
      <c r="AB34" s="17" t="str">
        <f t="shared" si="1"/>
        <v>"</v>
      </c>
      <c r="AC34" s="17" t="str">
        <f t="shared" si="2"/>
        <v>"</v>
      </c>
      <c r="AD34" t="e">
        <f>IF(#REF!="Répartition_2_6","Ventilation_2_6",IF(#REF!="Répartition_4_4","Ventilation_4_4",IF(#REF!="Répartition_6_2","Ventilation_6_2","""")))</f>
        <v>#REF!</v>
      </c>
    </row>
    <row r="35" spans="2:30">
      <c r="B35" s="22"/>
      <c r="C35" s="23"/>
      <c r="D35" s="27"/>
      <c r="E35" s="19"/>
      <c r="F35" s="18"/>
      <c r="G35" s="18"/>
      <c r="H35" s="199"/>
      <c r="I35" s="200"/>
      <c r="J35" s="142" t="str">
        <f>IF(COUNTA(H35),IFERROR(IF(Type_Saisie=""," Type de saisie ?",IF(N_Saisie=1,IF(H35&lt;=Max_1,H35,"Pb de Coef"),VLOOKUP(H35,CHOOSE(N_Saisie,,Conv_Deg_Cptc,Conv_Note_sur_4),Max_1/2+1,0))),"Pb de saisie"),"")</f>
        <v/>
      </c>
      <c r="K35" s="143" t="str">
        <f>IF(COUNTA(I35),IFERROR(IF(Type_Saisie=""," Type de saisie ?",IF(N_Saisie=1,IF(I35&lt;=Max_2,I35,"Pb de Coef"),VLOOKUP(I35,CHOOSE(N_Saisie,,Conv_Deg_Cptc,Conv_Note_sur_4),Max_2/2+1,0))),"Pb de saisie"),"")</f>
        <v/>
      </c>
      <c r="L35" s="116" t="str">
        <f t="shared" si="3"/>
        <v/>
      </c>
      <c r="M35" s="95"/>
      <c r="N35" s="94"/>
      <c r="O35" s="94"/>
      <c r="P35" s="94"/>
      <c r="Q35" s="111"/>
      <c r="R35" s="142" t="str">
        <f>IF(COUNTA(P35),IFERROR(IF(Type_Saisie=""," Type de saisie ?",IF(N_Saisie=1,IF(P35&lt;=Max_2b,P35,"Pb de Coef"),VLOOKUP(P35,CHOOSE(N_Saisie,,Conv_Deg_Cptc,Conv_Note_sur_4),Max_2b/2+1,0))),"Pb de saisie"),"")</f>
        <v/>
      </c>
      <c r="S35" s="143" t="str">
        <f>IF(COUNTA(Q35),IFERROR(IF(Type_Saisie=""," Type de saisie ?",IF(N_Saisie=1,IF(Q35&lt;=Max_2b,Q35,"Pb de Coef"),VLOOKUP(Q35,CHOOSE(N_Saisie,,Conv_Deg_Cptc,Conv_Note_sur_4),Max_2b/2+1,0))),"Pb de saisie"),"")</f>
        <v/>
      </c>
      <c r="T35" s="116" t="str">
        <f t="shared" si="5"/>
        <v/>
      </c>
      <c r="U35" s="99" t="str">
        <f t="shared" si="6"/>
        <v/>
      </c>
      <c r="V35" s="102"/>
      <c r="W35" s="97" t="str">
        <f t="shared" si="4"/>
        <v/>
      </c>
      <c r="AB35" s="17" t="str">
        <f t="shared" si="1"/>
        <v>"</v>
      </c>
      <c r="AC35" s="17" t="str">
        <f t="shared" si="2"/>
        <v>"</v>
      </c>
      <c r="AD35" t="e">
        <f>IF(#REF!="Répartition_2_6","Ventilation_2_6",IF(#REF!="Répartition_4_4","Ventilation_4_4",IF(#REF!="Répartition_6_2","Ventilation_6_2","""")))</f>
        <v>#REF!</v>
      </c>
    </row>
    <row r="36" spans="2:30">
      <c r="B36" s="22"/>
      <c r="C36" s="23"/>
      <c r="D36" s="27"/>
      <c r="E36" s="19"/>
      <c r="F36" s="18"/>
      <c r="G36" s="18"/>
      <c r="H36" s="199"/>
      <c r="I36" s="200"/>
      <c r="J36" s="142" t="str">
        <f>IF(COUNTA(H36),IFERROR(IF(Type_Saisie=""," Type de saisie ?",IF(N_Saisie=1,IF(H36&lt;=Max_1,H36,"Pb de Coef"),VLOOKUP(H36,CHOOSE(N_Saisie,,Conv_Deg_Cptc,Conv_Note_sur_4),Max_1/2+1,0))),"Pb de saisie"),"")</f>
        <v/>
      </c>
      <c r="K36" s="143" t="str">
        <f>IF(COUNTA(I36),IFERROR(IF(Type_Saisie=""," Type de saisie ?",IF(N_Saisie=1,IF(I36&lt;=Max_2,I36,"Pb de Coef"),VLOOKUP(I36,CHOOSE(N_Saisie,,Conv_Deg_Cptc,Conv_Note_sur_4),Max_2/2+1,0))),"Pb de saisie"),"")</f>
        <v/>
      </c>
      <c r="L36" s="116" t="str">
        <f t="shared" si="3"/>
        <v/>
      </c>
      <c r="M36" s="95"/>
      <c r="N36" s="94"/>
      <c r="O36" s="94"/>
      <c r="P36" s="94"/>
      <c r="Q36" s="111"/>
      <c r="R36" s="142" t="str">
        <f>IF(COUNTA(P36),IFERROR(IF(Type_Saisie=""," Type de saisie ?",IF(N_Saisie=1,IF(P36&lt;=Max_2b,P36,"Pb de Coef"),VLOOKUP(P36,CHOOSE(N_Saisie,,Conv_Deg_Cptc,Conv_Note_sur_4),Max_2b/2+1,0))),"Pb de saisie"),"")</f>
        <v/>
      </c>
      <c r="S36" s="143" t="str">
        <f>IF(COUNTA(Q36),IFERROR(IF(Type_Saisie=""," Type de saisie ?",IF(N_Saisie=1,IF(Q36&lt;=Max_2b,Q36,"Pb de Coef"),VLOOKUP(Q36,CHOOSE(N_Saisie,,Conv_Deg_Cptc,Conv_Note_sur_4),Max_2b/2+1,0))),"Pb de saisie"),"")</f>
        <v/>
      </c>
      <c r="T36" s="116" t="str">
        <f t="shared" si="5"/>
        <v/>
      </c>
      <c r="U36" s="99" t="str">
        <f t="shared" si="6"/>
        <v/>
      </c>
      <c r="V36" s="102"/>
      <c r="W36" s="97" t="str">
        <f t="shared" si="4"/>
        <v/>
      </c>
      <c r="AB36" s="17" t="str">
        <f t="shared" si="1"/>
        <v>"</v>
      </c>
      <c r="AC36" s="17" t="str">
        <f t="shared" si="2"/>
        <v>"</v>
      </c>
      <c r="AD36" t="e">
        <f>IF(#REF!="Répartition_2_6","Ventilation_2_6",IF(#REF!="Répartition_4_4","Ventilation_4_4",IF(#REF!="Répartition_6_2","Ventilation_6_2","""")))</f>
        <v>#REF!</v>
      </c>
    </row>
    <row r="37" spans="2:30">
      <c r="B37" s="22"/>
      <c r="C37" s="23"/>
      <c r="D37" s="27"/>
      <c r="E37" s="19"/>
      <c r="F37" s="18"/>
      <c r="G37" s="18"/>
      <c r="H37" s="199"/>
      <c r="I37" s="200"/>
      <c r="J37" s="142" t="str">
        <f>IF(COUNTA(H37),IFERROR(IF(Type_Saisie=""," Type de saisie ?",IF(N_Saisie=1,IF(H37&lt;=Max_1,H37,"Pb de Coef"),VLOOKUP(H37,CHOOSE(N_Saisie,,Conv_Deg_Cptc,Conv_Note_sur_4),Max_1/2+1,0))),"Pb de saisie"),"")</f>
        <v/>
      </c>
      <c r="K37" s="143" t="str">
        <f>IF(COUNTA(I37),IFERROR(IF(Type_Saisie=""," Type de saisie ?",IF(N_Saisie=1,IF(I37&lt;=Max_2,I37,"Pb de Coef"),VLOOKUP(I37,CHOOSE(N_Saisie,,Conv_Deg_Cptc,Conv_Note_sur_4),Max_2/2+1,0))),"Pb de saisie"),"")</f>
        <v/>
      </c>
      <c r="L37" s="116" t="str">
        <f t="shared" si="3"/>
        <v/>
      </c>
      <c r="M37" s="95"/>
      <c r="N37" s="94"/>
      <c r="O37" s="94"/>
      <c r="P37" s="94"/>
      <c r="Q37" s="111"/>
      <c r="R37" s="142" t="str">
        <f>IF(COUNTA(P37),IFERROR(IF(Type_Saisie=""," Type de saisie ?",IF(N_Saisie=1,IF(P37&lt;=Max_2b,P37,"Pb de Coef"),VLOOKUP(P37,CHOOSE(N_Saisie,,Conv_Deg_Cptc,Conv_Note_sur_4),Max_2b/2+1,0))),"Pb de saisie"),"")</f>
        <v/>
      </c>
      <c r="S37" s="143" t="str">
        <f>IF(COUNTA(Q37),IFERROR(IF(Type_Saisie=""," Type de saisie ?",IF(N_Saisie=1,IF(Q37&lt;=Max_2b,Q37,"Pb de Coef"),VLOOKUP(Q37,CHOOSE(N_Saisie,,Conv_Deg_Cptc,Conv_Note_sur_4),Max_2b/2+1,0))),"Pb de saisie"),"")</f>
        <v/>
      </c>
      <c r="T37" s="116" t="str">
        <f t="shared" si="5"/>
        <v/>
      </c>
      <c r="U37" s="99" t="str">
        <f t="shared" si="6"/>
        <v/>
      </c>
      <c r="V37" s="102"/>
      <c r="W37" s="97" t="str">
        <f t="shared" si="4"/>
        <v/>
      </c>
      <c r="AB37" s="17" t="str">
        <f t="shared" si="1"/>
        <v>"</v>
      </c>
      <c r="AC37" s="17" t="str">
        <f t="shared" si="2"/>
        <v>"</v>
      </c>
      <c r="AD37" t="e">
        <f>IF(#REF!="Répartition_2_6","Ventilation_2_6",IF(#REF!="Répartition_4_4","Ventilation_4_4",IF(#REF!="Répartition_6_2","Ventilation_6_2","""")))</f>
        <v>#REF!</v>
      </c>
    </row>
    <row r="38" spans="2:30">
      <c r="B38" s="22"/>
      <c r="C38" s="23"/>
      <c r="D38" s="27"/>
      <c r="E38" s="19"/>
      <c r="F38" s="18"/>
      <c r="G38" s="18"/>
      <c r="H38" s="199"/>
      <c r="I38" s="200"/>
      <c r="J38" s="142" t="str">
        <f>IF(COUNTA(H38),IFERROR(IF(Type_Saisie=""," Type de saisie ?",IF(N_Saisie=1,IF(H38&lt;=Max_1,H38,"Pb de Coef"),VLOOKUP(H38,CHOOSE(N_Saisie,,Conv_Deg_Cptc,Conv_Note_sur_4),Max_1/2+1,0))),"Pb de saisie"),"")</f>
        <v/>
      </c>
      <c r="K38" s="143" t="str">
        <f>IF(COUNTA(I38),IFERROR(IF(Type_Saisie=""," Type de saisie ?",IF(N_Saisie=1,IF(I38&lt;=Max_2,I38,"Pb de Coef"),VLOOKUP(I38,CHOOSE(N_Saisie,,Conv_Deg_Cptc,Conv_Note_sur_4),Max_2/2+1,0))),"Pb de saisie"),"")</f>
        <v/>
      </c>
      <c r="L38" s="116" t="str">
        <f t="shared" si="3"/>
        <v/>
      </c>
      <c r="M38" s="95"/>
      <c r="N38" s="94"/>
      <c r="O38" s="94"/>
      <c r="P38" s="94"/>
      <c r="Q38" s="111"/>
      <c r="R38" s="142" t="str">
        <f>IF(COUNTA(P38),IFERROR(IF(Type_Saisie=""," Type de saisie ?",IF(N_Saisie=1,IF(P38&lt;=Max_2b,P38,"Pb de Coef"),VLOOKUP(P38,CHOOSE(N_Saisie,,Conv_Deg_Cptc,Conv_Note_sur_4),Max_2b/2+1,0))),"Pb de saisie"),"")</f>
        <v/>
      </c>
      <c r="S38" s="143" t="str">
        <f>IF(COUNTA(Q38),IFERROR(IF(Type_Saisie=""," Type de saisie ?",IF(N_Saisie=1,IF(Q38&lt;=Max_2b,Q38,"Pb de Coef"),VLOOKUP(Q38,CHOOSE(N_Saisie,,Conv_Deg_Cptc,Conv_Note_sur_4),Max_2b/2+1,0))),"Pb de saisie"),"")</f>
        <v/>
      </c>
      <c r="T38" s="116" t="str">
        <f t="shared" si="5"/>
        <v/>
      </c>
      <c r="U38" s="99" t="str">
        <f t="shared" si="6"/>
        <v/>
      </c>
      <c r="V38" s="102"/>
      <c r="W38" s="97" t="str">
        <f t="shared" si="4"/>
        <v/>
      </c>
      <c r="AB38" s="17" t="str">
        <f t="shared" si="1"/>
        <v>"</v>
      </c>
      <c r="AC38" s="17" t="str">
        <f t="shared" si="2"/>
        <v>"</v>
      </c>
      <c r="AD38" t="e">
        <f>IF(#REF!="Répartition_2_6","Ventilation_2_6",IF(#REF!="Répartition_4_4","Ventilation_4_4",IF(#REF!="Répartition_6_2","Ventilation_6_2","""")))</f>
        <v>#REF!</v>
      </c>
    </row>
    <row r="39" spans="2:30">
      <c r="B39" s="22"/>
      <c r="C39" s="23"/>
      <c r="D39" s="27"/>
      <c r="E39" s="19"/>
      <c r="F39" s="18"/>
      <c r="G39" s="18"/>
      <c r="H39" s="199"/>
      <c r="I39" s="200"/>
      <c r="J39" s="142" t="str">
        <f>IF(COUNTA(H39),IFERROR(IF(Type_Saisie=""," Type de saisie ?",IF(N_Saisie=1,IF(H39&lt;=Max_1,H39,"Pb de Coef"),VLOOKUP(H39,CHOOSE(N_Saisie,,Conv_Deg_Cptc,Conv_Note_sur_4),Max_1/2+1,0))),"Pb de saisie"),"")</f>
        <v/>
      </c>
      <c r="K39" s="143" t="str">
        <f>IF(COUNTA(I39),IFERROR(IF(Type_Saisie=""," Type de saisie ?",IF(N_Saisie=1,IF(I39&lt;=Max_2,I39,"Pb de Coef"),VLOOKUP(I39,CHOOSE(N_Saisie,,Conv_Deg_Cptc,Conv_Note_sur_4),Max_2/2+1,0))),"Pb de saisie"),"")</f>
        <v/>
      </c>
      <c r="L39" s="116" t="str">
        <f t="shared" si="3"/>
        <v/>
      </c>
      <c r="M39" s="95"/>
      <c r="N39" s="94"/>
      <c r="O39" s="94"/>
      <c r="P39" s="94"/>
      <c r="Q39" s="111"/>
      <c r="R39" s="142" t="str">
        <f>IF(COUNTA(P39),IFERROR(IF(Type_Saisie=""," Type de saisie ?",IF(N_Saisie=1,IF(P39&lt;=Max_2b,P39,"Pb de Coef"),VLOOKUP(P39,CHOOSE(N_Saisie,,Conv_Deg_Cptc,Conv_Note_sur_4),Max_2b/2+1,0))),"Pb de saisie"),"")</f>
        <v/>
      </c>
      <c r="S39" s="143" t="str">
        <f>IF(COUNTA(Q39),IFERROR(IF(Type_Saisie=""," Type de saisie ?",IF(N_Saisie=1,IF(Q39&lt;=Max_2b,Q39,"Pb de Coef"),VLOOKUP(Q39,CHOOSE(N_Saisie,,Conv_Deg_Cptc,Conv_Note_sur_4),Max_2b/2+1,0))),"Pb de saisie"),"")</f>
        <v/>
      </c>
      <c r="T39" s="116" t="str">
        <f t="shared" si="5"/>
        <v/>
      </c>
      <c r="U39" s="99" t="str">
        <f t="shared" si="6"/>
        <v/>
      </c>
      <c r="V39" s="102"/>
      <c r="W39" s="97" t="str">
        <f t="shared" si="4"/>
        <v/>
      </c>
      <c r="AB39" s="17" t="str">
        <f t="shared" si="1"/>
        <v>"</v>
      </c>
      <c r="AC39" s="17" t="str">
        <f t="shared" si="2"/>
        <v>"</v>
      </c>
      <c r="AD39" t="e">
        <f>IF(#REF!="Répartition_2_6","Ventilation_2_6",IF(#REF!="Répartition_4_4","Ventilation_4_4",IF(#REF!="Répartition_6_2","Ventilation_6_2","""")))</f>
        <v>#REF!</v>
      </c>
    </row>
    <row r="40" spans="2:30">
      <c r="B40" s="22"/>
      <c r="C40" s="23"/>
      <c r="D40" s="27"/>
      <c r="E40" s="19"/>
      <c r="F40" s="18"/>
      <c r="G40" s="18"/>
      <c r="H40" s="199"/>
      <c r="I40" s="200"/>
      <c r="J40" s="142" t="str">
        <f>IF(COUNTA(H40),IFERROR(IF(Type_Saisie=""," Type de saisie ?",IF(N_Saisie=1,IF(H40&lt;=Max_1,H40,"Pb de Coef"),VLOOKUP(H40,CHOOSE(N_Saisie,,Conv_Deg_Cptc,Conv_Note_sur_4),Max_1/2+1,0))),"Pb de saisie"),"")</f>
        <v/>
      </c>
      <c r="K40" s="143" t="str">
        <f>IF(COUNTA(I40),IFERROR(IF(Type_Saisie=""," Type de saisie ?",IF(N_Saisie=1,IF(I40&lt;=Max_2,I40,"Pb de Coef"),VLOOKUP(I40,CHOOSE(N_Saisie,,Conv_Deg_Cptc,Conv_Note_sur_4),Max_2/2+1,0))),"Pb de saisie"),"")</f>
        <v/>
      </c>
      <c r="L40" s="116" t="str">
        <f t="shared" si="3"/>
        <v/>
      </c>
      <c r="M40" s="95"/>
      <c r="N40" s="94"/>
      <c r="O40" s="94"/>
      <c r="P40" s="94"/>
      <c r="Q40" s="111"/>
      <c r="R40" s="142" t="str">
        <f>IF(COUNTA(P40),IFERROR(IF(Type_Saisie=""," Type de saisie ?",IF(N_Saisie=1,IF(P40&lt;=Max_2b,P40,"Pb de Coef"),VLOOKUP(P40,CHOOSE(N_Saisie,,Conv_Deg_Cptc,Conv_Note_sur_4),Max_2b/2+1,0))),"Pb de saisie"),"")</f>
        <v/>
      </c>
      <c r="S40" s="143" t="str">
        <f>IF(COUNTA(Q40),IFERROR(IF(Type_Saisie=""," Type de saisie ?",IF(N_Saisie=1,IF(Q40&lt;=Max_2b,Q40,"Pb de Coef"),VLOOKUP(Q40,CHOOSE(N_Saisie,,Conv_Deg_Cptc,Conv_Note_sur_4),Max_2b/2+1,0))),"Pb de saisie"),"")</f>
        <v/>
      </c>
      <c r="T40" s="116" t="str">
        <f t="shared" si="5"/>
        <v/>
      </c>
      <c r="U40" s="99" t="str">
        <f t="shared" si="6"/>
        <v/>
      </c>
      <c r="V40" s="102"/>
      <c r="W40" s="97" t="str">
        <f t="shared" si="4"/>
        <v/>
      </c>
      <c r="AB40" s="17" t="str">
        <f t="shared" si="1"/>
        <v>"</v>
      </c>
      <c r="AC40" s="17" t="str">
        <f t="shared" si="2"/>
        <v>"</v>
      </c>
      <c r="AD40" t="e">
        <f>IF(#REF!="Répartition_2_6","Ventilation_2_6",IF(#REF!="Répartition_4_4","Ventilation_4_4",IF(#REF!="Répartition_6_2","Ventilation_6_2","""")))</f>
        <v>#REF!</v>
      </c>
    </row>
    <row r="41" spans="2:30">
      <c r="B41" s="22"/>
      <c r="C41" s="23"/>
      <c r="D41" s="27"/>
      <c r="E41" s="19"/>
      <c r="F41" s="18"/>
      <c r="G41" s="18"/>
      <c r="H41" s="199"/>
      <c r="I41" s="200"/>
      <c r="J41" s="142" t="str">
        <f>IF(COUNTA(H41),IFERROR(IF(Type_Saisie=""," Type de saisie ?",IF(N_Saisie=1,IF(H41&lt;=Max_1,H41,"Pb de Coef"),VLOOKUP(H41,CHOOSE(N_Saisie,,Conv_Deg_Cptc,Conv_Note_sur_4),Max_1/2+1,0))),"Pb de saisie"),"")</f>
        <v/>
      </c>
      <c r="K41" s="143" t="str">
        <f>IF(COUNTA(I41),IFERROR(IF(Type_Saisie=""," Type de saisie ?",IF(N_Saisie=1,IF(I41&lt;=Max_2,I41,"Pb de Coef"),VLOOKUP(I41,CHOOSE(N_Saisie,,Conv_Deg_Cptc,Conv_Note_sur_4),Max_2/2+1,0))),"Pb de saisie"),"")</f>
        <v/>
      </c>
      <c r="L41" s="116" t="str">
        <f t="shared" si="3"/>
        <v/>
      </c>
      <c r="M41" s="95"/>
      <c r="N41" s="94"/>
      <c r="O41" s="94"/>
      <c r="P41" s="94"/>
      <c r="Q41" s="111"/>
      <c r="R41" s="142" t="str">
        <f>IF(COUNTA(P41),IFERROR(IF(Type_Saisie=""," Type de saisie ?",IF(N_Saisie=1,IF(P41&lt;=Max_2b,P41,"Pb de Coef"),VLOOKUP(P41,CHOOSE(N_Saisie,,Conv_Deg_Cptc,Conv_Note_sur_4),Max_2b/2+1,0))),"Pb de saisie"),"")</f>
        <v/>
      </c>
      <c r="S41" s="143" t="str">
        <f>IF(COUNTA(Q41),IFERROR(IF(Type_Saisie=""," Type de saisie ?",IF(N_Saisie=1,IF(Q41&lt;=Max_2b,Q41,"Pb de Coef"),VLOOKUP(Q41,CHOOSE(N_Saisie,,Conv_Deg_Cptc,Conv_Note_sur_4),Max_2b/2+1,0))),"Pb de saisie"),"")</f>
        <v/>
      </c>
      <c r="T41" s="116" t="str">
        <f t="shared" si="5"/>
        <v/>
      </c>
      <c r="U41" s="99" t="str">
        <f t="shared" si="6"/>
        <v/>
      </c>
      <c r="V41" s="102"/>
      <c r="W41" s="97" t="str">
        <f t="shared" si="4"/>
        <v/>
      </c>
      <c r="AB41" s="17" t="str">
        <f t="shared" si="1"/>
        <v>"</v>
      </c>
      <c r="AC41" s="17" t="str">
        <f t="shared" si="2"/>
        <v>"</v>
      </c>
      <c r="AD41" t="e">
        <f>IF(#REF!="Répartition_2_6","Ventilation_2_6",IF(#REF!="Répartition_4_4","Ventilation_4_4",IF(#REF!="Répartition_6_2","Ventilation_6_2","""")))</f>
        <v>#REF!</v>
      </c>
    </row>
    <row r="42" spans="2:30">
      <c r="B42" s="22"/>
      <c r="C42" s="23"/>
      <c r="D42" s="27"/>
      <c r="E42" s="19"/>
      <c r="F42" s="18"/>
      <c r="G42" s="18"/>
      <c r="H42" s="199"/>
      <c r="I42" s="200"/>
      <c r="J42" s="142" t="str">
        <f>IF(COUNTA(H42),IFERROR(IF(Type_Saisie=""," Type de saisie ?",IF(N_Saisie=1,IF(H42&lt;=Max_1,H42,"Pb de Coef"),VLOOKUP(H42,CHOOSE(N_Saisie,,Conv_Deg_Cptc,Conv_Note_sur_4),Max_1/2+1,0))),"Pb de saisie"),"")</f>
        <v/>
      </c>
      <c r="K42" s="143" t="str">
        <f>IF(COUNTA(I42),IFERROR(IF(Type_Saisie=""," Type de saisie ?",IF(N_Saisie=1,IF(I42&lt;=Max_2,I42,"Pb de Coef"),VLOOKUP(I42,CHOOSE(N_Saisie,,Conv_Deg_Cptc,Conv_Note_sur_4),Max_2/2+1,0))),"Pb de saisie"),"")</f>
        <v/>
      </c>
      <c r="L42" s="116" t="str">
        <f t="shared" si="3"/>
        <v/>
      </c>
      <c r="M42" s="95"/>
      <c r="N42" s="94"/>
      <c r="O42" s="94"/>
      <c r="P42" s="94"/>
      <c r="Q42" s="111"/>
      <c r="R42" s="142" t="str">
        <f>IF(COUNTA(P42),IFERROR(IF(Type_Saisie=""," Type de saisie ?",IF(N_Saisie=1,IF(P42&lt;=Max_2b,P42,"Pb de Coef"),VLOOKUP(P42,CHOOSE(N_Saisie,,Conv_Deg_Cptc,Conv_Note_sur_4),Max_2b/2+1,0))),"Pb de saisie"),"")</f>
        <v/>
      </c>
      <c r="S42" s="143" t="str">
        <f>IF(COUNTA(Q42),IFERROR(IF(Type_Saisie=""," Type de saisie ?",IF(N_Saisie=1,IF(Q42&lt;=Max_2b,Q42,"Pb de Coef"),VLOOKUP(Q42,CHOOSE(N_Saisie,,Conv_Deg_Cptc,Conv_Note_sur_4),Max_2b/2+1,0))),"Pb de saisie"),"")</f>
        <v/>
      </c>
      <c r="T42" s="116" t="str">
        <f t="shared" si="5"/>
        <v/>
      </c>
      <c r="U42" s="99" t="str">
        <f t="shared" si="6"/>
        <v/>
      </c>
      <c r="V42" s="102"/>
      <c r="W42" s="97" t="str">
        <f t="shared" si="4"/>
        <v/>
      </c>
      <c r="AB42" s="17" t="str">
        <f t="shared" si="1"/>
        <v>"</v>
      </c>
      <c r="AC42" s="17" t="str">
        <f t="shared" si="2"/>
        <v>"</v>
      </c>
      <c r="AD42" t="e">
        <f>IF(#REF!="Répartition_2_6","Ventilation_2_6",IF(#REF!="Répartition_4_4","Ventilation_4_4",IF(#REF!="Répartition_6_2","Ventilation_6_2","""")))</f>
        <v>#REF!</v>
      </c>
    </row>
    <row r="43" spans="2:30">
      <c r="B43" s="22"/>
      <c r="C43" s="23"/>
      <c r="D43" s="27"/>
      <c r="E43" s="19"/>
      <c r="F43" s="18"/>
      <c r="G43" s="18"/>
      <c r="H43" s="199"/>
      <c r="I43" s="200"/>
      <c r="J43" s="142" t="str">
        <f>IF(COUNTA(H43),IFERROR(IF(Type_Saisie=""," Type de saisie ?",IF(N_Saisie=1,IF(H43&lt;=Max_1,H43,"Pb de Coef"),VLOOKUP(H43,CHOOSE(N_Saisie,,Conv_Deg_Cptc,Conv_Note_sur_4),Max_1/2+1,0))),"Pb de saisie"),"")</f>
        <v/>
      </c>
      <c r="K43" s="143" t="str">
        <f>IF(COUNTA(I43),IFERROR(IF(Type_Saisie=""," Type de saisie ?",IF(N_Saisie=1,IF(I43&lt;=Max_2,I43,"Pb de Coef"),VLOOKUP(I43,CHOOSE(N_Saisie,,Conv_Deg_Cptc,Conv_Note_sur_4),Max_2/2+1,0))),"Pb de saisie"),"")</f>
        <v/>
      </c>
      <c r="L43" s="116" t="str">
        <f t="shared" si="3"/>
        <v/>
      </c>
      <c r="M43" s="95"/>
      <c r="N43" s="94"/>
      <c r="O43" s="94"/>
      <c r="P43" s="94"/>
      <c r="Q43" s="111"/>
      <c r="R43" s="142" t="str">
        <f>IF(COUNTA(P43),IFERROR(IF(Type_Saisie=""," Type de saisie ?",IF(N_Saisie=1,IF(P43&lt;=Max_2b,P43,"Pb de Coef"),VLOOKUP(P43,CHOOSE(N_Saisie,,Conv_Deg_Cptc,Conv_Note_sur_4),Max_2b/2+1,0))),"Pb de saisie"),"")</f>
        <v/>
      </c>
      <c r="S43" s="143" t="str">
        <f>IF(COUNTA(Q43),IFERROR(IF(Type_Saisie=""," Type de saisie ?",IF(N_Saisie=1,IF(Q43&lt;=Max_2b,Q43,"Pb de Coef"),VLOOKUP(Q43,CHOOSE(N_Saisie,,Conv_Deg_Cptc,Conv_Note_sur_4),Max_2b/2+1,0))),"Pb de saisie"),"")</f>
        <v/>
      </c>
      <c r="T43" s="116" t="str">
        <f t="shared" si="5"/>
        <v/>
      </c>
      <c r="U43" s="99" t="str">
        <f t="shared" si="6"/>
        <v/>
      </c>
      <c r="V43" s="102"/>
      <c r="W43" s="97" t="str">
        <f t="shared" si="4"/>
        <v/>
      </c>
      <c r="AB43" s="17" t="str">
        <f t="shared" si="1"/>
        <v>"</v>
      </c>
      <c r="AC43" s="17" t="str">
        <f t="shared" si="2"/>
        <v>"</v>
      </c>
      <c r="AD43" t="e">
        <f>IF(#REF!="Répartition_2_6","Ventilation_2_6",IF(#REF!="Répartition_4_4","Ventilation_4_4",IF(#REF!="Répartition_6_2","Ventilation_6_2","""")))</f>
        <v>#REF!</v>
      </c>
    </row>
    <row r="44" spans="2:30">
      <c r="B44" s="22"/>
      <c r="C44" s="23"/>
      <c r="D44" s="27"/>
      <c r="E44" s="19"/>
      <c r="F44" s="18"/>
      <c r="G44" s="18"/>
      <c r="H44" s="199"/>
      <c r="I44" s="200"/>
      <c r="J44" s="142" t="str">
        <f>IF(COUNTA(H44),IFERROR(IF(Type_Saisie=""," Type de saisie ?",IF(N_Saisie=1,IF(H44&lt;=Max_1,H44,"Pb de Coef"),VLOOKUP(H44,CHOOSE(N_Saisie,,Conv_Deg_Cptc,Conv_Note_sur_4),Max_1/2+1,0))),"Pb de saisie"),"")</f>
        <v/>
      </c>
      <c r="K44" s="143" t="str">
        <f>IF(COUNTA(I44),IFERROR(IF(Type_Saisie=""," Type de saisie ?",IF(N_Saisie=1,IF(I44&lt;=Max_2,I44,"Pb de Coef"),VLOOKUP(I44,CHOOSE(N_Saisie,,Conv_Deg_Cptc,Conv_Note_sur_4),Max_2/2+1,0))),"Pb de saisie"),"")</f>
        <v/>
      </c>
      <c r="L44" s="116" t="str">
        <f t="shared" si="3"/>
        <v/>
      </c>
      <c r="M44" s="95"/>
      <c r="N44" s="94"/>
      <c r="O44" s="94"/>
      <c r="P44" s="94"/>
      <c r="Q44" s="111"/>
      <c r="R44" s="142" t="str">
        <f>IF(COUNTA(P44),IFERROR(IF(Type_Saisie=""," Type de saisie ?",IF(N_Saisie=1,IF(P44&lt;=Max_2b,P44,"Pb de Coef"),VLOOKUP(P44,CHOOSE(N_Saisie,,Conv_Deg_Cptc,Conv_Note_sur_4),Max_2b/2+1,0))),"Pb de saisie"),"")</f>
        <v/>
      </c>
      <c r="S44" s="143" t="str">
        <f>IF(COUNTA(Q44),IFERROR(IF(Type_Saisie=""," Type de saisie ?",IF(N_Saisie=1,IF(Q44&lt;=Max_2b,Q44,"Pb de Coef"),VLOOKUP(Q44,CHOOSE(N_Saisie,,Conv_Deg_Cptc,Conv_Note_sur_4),Max_2b/2+1,0))),"Pb de saisie"),"")</f>
        <v/>
      </c>
      <c r="T44" s="116" t="str">
        <f t="shared" si="5"/>
        <v/>
      </c>
      <c r="U44" s="99" t="str">
        <f t="shared" si="6"/>
        <v/>
      </c>
      <c r="V44" s="102"/>
      <c r="W44" s="97" t="str">
        <f t="shared" si="4"/>
        <v/>
      </c>
      <c r="AB44" s="17" t="str">
        <f t="shared" si="1"/>
        <v>"</v>
      </c>
      <c r="AC44" s="17" t="str">
        <f t="shared" si="2"/>
        <v>"</v>
      </c>
      <c r="AD44" t="e">
        <f>IF(#REF!="Répartition_2_6","Ventilation_2_6",IF(#REF!="Répartition_4_4","Ventilation_4_4",IF(#REF!="Répartition_6_2","Ventilation_6_2","""")))</f>
        <v>#REF!</v>
      </c>
    </row>
    <row r="45" spans="2:30">
      <c r="B45" s="22"/>
      <c r="C45" s="23"/>
      <c r="D45" s="27"/>
      <c r="E45" s="19"/>
      <c r="F45" s="18"/>
      <c r="G45" s="18"/>
      <c r="H45" s="199"/>
      <c r="I45" s="200"/>
      <c r="J45" s="142" t="str">
        <f>IF(COUNTA(H45),IFERROR(IF(Type_Saisie=""," Type de saisie ?",IF(N_Saisie=1,IF(H45&lt;=Max_1,H45,"Pb de Coef"),VLOOKUP(H45,CHOOSE(N_Saisie,,Conv_Deg_Cptc,Conv_Note_sur_4),Max_1/2+1,0))),"Pb de saisie"),"")</f>
        <v/>
      </c>
      <c r="K45" s="143" t="str">
        <f>IF(COUNTA(I45),IFERROR(IF(Type_Saisie=""," Type de saisie ?",IF(N_Saisie=1,IF(I45&lt;=Max_2,I45,"Pb de Coef"),VLOOKUP(I45,CHOOSE(N_Saisie,,Conv_Deg_Cptc,Conv_Note_sur_4),Max_2/2+1,0))),"Pb de saisie"),"")</f>
        <v/>
      </c>
      <c r="L45" s="116" t="str">
        <f t="shared" si="3"/>
        <v/>
      </c>
      <c r="M45" s="95"/>
      <c r="N45" s="94"/>
      <c r="O45" s="94"/>
      <c r="P45" s="94"/>
      <c r="Q45" s="111"/>
      <c r="R45" s="142" t="str">
        <f>IF(COUNTA(P45),IFERROR(IF(Type_Saisie=""," Type de saisie ?",IF(N_Saisie=1,IF(P45&lt;=Max_2b,P45,"Pb de Coef"),VLOOKUP(P45,CHOOSE(N_Saisie,,Conv_Deg_Cptc,Conv_Note_sur_4),Max_2b/2+1,0))),"Pb de saisie"),"")</f>
        <v/>
      </c>
      <c r="S45" s="143" t="str">
        <f>IF(COUNTA(Q45),IFERROR(IF(Type_Saisie=""," Type de saisie ?",IF(N_Saisie=1,IF(Q45&lt;=Max_2b,Q45,"Pb de Coef"),VLOOKUP(Q45,CHOOSE(N_Saisie,,Conv_Deg_Cptc,Conv_Note_sur_4),Max_2b/2+1,0))),"Pb de saisie"),"")</f>
        <v/>
      </c>
      <c r="T45" s="116" t="str">
        <f t="shared" si="5"/>
        <v/>
      </c>
      <c r="U45" s="99" t="str">
        <f t="shared" si="6"/>
        <v/>
      </c>
      <c r="V45" s="102"/>
      <c r="W45" s="97" t="str">
        <f t="shared" si="4"/>
        <v/>
      </c>
      <c r="AB45" s="17" t="str">
        <f t="shared" si="1"/>
        <v>"</v>
      </c>
      <c r="AC45" s="17" t="str">
        <f t="shared" si="2"/>
        <v>"</v>
      </c>
      <c r="AD45" t="e">
        <f>IF(#REF!="Répartition_2_6","Ventilation_2_6",IF(#REF!="Répartition_4_4","Ventilation_4_4",IF(#REF!="Répartition_6_2","Ventilation_6_2","""")))</f>
        <v>#REF!</v>
      </c>
    </row>
    <row r="46" spans="2:30">
      <c r="B46" s="22"/>
      <c r="C46" s="23"/>
      <c r="D46" s="27"/>
      <c r="E46" s="19"/>
      <c r="F46" s="18"/>
      <c r="G46" s="18"/>
      <c r="H46" s="199"/>
      <c r="I46" s="200"/>
      <c r="J46" s="142" t="str">
        <f>IF(COUNTA(H46),IFERROR(IF(Type_Saisie=""," Type de saisie ?",IF(N_Saisie=1,IF(H46&lt;=Max_1,H46,"Pb de Coef"),VLOOKUP(H46,CHOOSE(N_Saisie,,Conv_Deg_Cptc,Conv_Note_sur_4),Max_1/2+1,0))),"Pb de saisie"),"")</f>
        <v/>
      </c>
      <c r="K46" s="143" t="str">
        <f>IF(COUNTA(I46),IFERROR(IF(Type_Saisie=""," Type de saisie ?",IF(N_Saisie=1,IF(I46&lt;=Max_2,I46,"Pb de Coef"),VLOOKUP(I46,CHOOSE(N_Saisie,,Conv_Deg_Cptc,Conv_Note_sur_4),Max_2/2+1,0))),"Pb de saisie"),"")</f>
        <v/>
      </c>
      <c r="L46" s="116" t="str">
        <f t="shared" si="3"/>
        <v/>
      </c>
      <c r="M46" s="95"/>
      <c r="N46" s="94"/>
      <c r="O46" s="94"/>
      <c r="P46" s="94"/>
      <c r="Q46" s="111"/>
      <c r="R46" s="142" t="str">
        <f>IF(COUNTA(P46),IFERROR(IF(Type_Saisie=""," Type de saisie ?",IF(N_Saisie=1,IF(P46&lt;=Max_2b,P46,"Pb de Coef"),VLOOKUP(P46,CHOOSE(N_Saisie,,Conv_Deg_Cptc,Conv_Note_sur_4),Max_2b/2+1,0))),"Pb de saisie"),"")</f>
        <v/>
      </c>
      <c r="S46" s="143" t="str">
        <f>IF(COUNTA(Q46),IFERROR(IF(Type_Saisie=""," Type de saisie ?",IF(N_Saisie=1,IF(Q46&lt;=Max_2b,Q46,"Pb de Coef"),VLOOKUP(Q46,CHOOSE(N_Saisie,,Conv_Deg_Cptc,Conv_Note_sur_4),Max_2b/2+1,0))),"Pb de saisie"),"")</f>
        <v/>
      </c>
      <c r="T46" s="116" t="str">
        <f t="shared" si="5"/>
        <v/>
      </c>
      <c r="U46" s="99" t="str">
        <f t="shared" si="6"/>
        <v/>
      </c>
      <c r="V46" s="102"/>
      <c r="W46" s="97" t="str">
        <f t="shared" si="4"/>
        <v/>
      </c>
      <c r="AB46" s="17" t="str">
        <f t="shared" si="1"/>
        <v>"</v>
      </c>
      <c r="AC46" s="17" t="str">
        <f t="shared" si="2"/>
        <v>"</v>
      </c>
      <c r="AD46" t="e">
        <f>IF(#REF!="Répartition_2_6","Ventilation_2_6",IF(#REF!="Répartition_4_4","Ventilation_4_4",IF(#REF!="Répartition_6_2","Ventilation_6_2","""")))</f>
        <v>#REF!</v>
      </c>
    </row>
    <row r="47" spans="2:30">
      <c r="B47" s="22"/>
      <c r="C47" s="23"/>
      <c r="D47" s="27"/>
      <c r="E47" s="19"/>
      <c r="F47" s="18"/>
      <c r="G47" s="18"/>
      <c r="H47" s="199"/>
      <c r="I47" s="200"/>
      <c r="J47" s="142" t="str">
        <f>IF(COUNTA(H47),IFERROR(IF(Type_Saisie=""," Type de saisie ?",IF(N_Saisie=1,IF(H47&lt;=Max_1,H47,"Pb de Coef"),VLOOKUP(H47,CHOOSE(N_Saisie,,Conv_Deg_Cptc,Conv_Note_sur_4),Max_1/2+1,0))),"Pb de saisie"),"")</f>
        <v/>
      </c>
      <c r="K47" s="143" t="str">
        <f>IF(COUNTA(I47),IFERROR(IF(Type_Saisie=""," Type de saisie ?",IF(N_Saisie=1,IF(I47&lt;=Max_2,I47,"Pb de Coef"),VLOOKUP(I47,CHOOSE(N_Saisie,,Conv_Deg_Cptc,Conv_Note_sur_4),Max_2/2+1,0))),"Pb de saisie"),"")</f>
        <v/>
      </c>
      <c r="L47" s="116" t="str">
        <f t="shared" si="3"/>
        <v/>
      </c>
      <c r="M47" s="95"/>
      <c r="N47" s="94"/>
      <c r="O47" s="94"/>
      <c r="P47" s="94"/>
      <c r="Q47" s="111"/>
      <c r="R47" s="142" t="str">
        <f>IF(COUNTA(P47),IFERROR(IF(Type_Saisie=""," Type de saisie ?",IF(N_Saisie=1,IF(P47&lt;=Max_2b,P47,"Pb de Coef"),VLOOKUP(P47,CHOOSE(N_Saisie,,Conv_Deg_Cptc,Conv_Note_sur_4),Max_2b/2+1,0))),"Pb de saisie"),"")</f>
        <v/>
      </c>
      <c r="S47" s="143" t="str">
        <f>IF(COUNTA(Q47),IFERROR(IF(Type_Saisie=""," Type de saisie ?",IF(N_Saisie=1,IF(Q47&lt;=Max_2b,Q47,"Pb de Coef"),VLOOKUP(Q47,CHOOSE(N_Saisie,,Conv_Deg_Cptc,Conv_Note_sur_4),Max_2b/2+1,0))),"Pb de saisie"),"")</f>
        <v/>
      </c>
      <c r="T47" s="116" t="str">
        <f t="shared" si="5"/>
        <v/>
      </c>
      <c r="U47" s="99" t="str">
        <f t="shared" si="6"/>
        <v/>
      </c>
      <c r="V47" s="102"/>
      <c r="W47" s="97" t="str">
        <f t="shared" si="4"/>
        <v/>
      </c>
      <c r="AB47" s="17" t="str">
        <f t="shared" si="1"/>
        <v>"</v>
      </c>
      <c r="AC47" s="17" t="str">
        <f t="shared" si="2"/>
        <v>"</v>
      </c>
      <c r="AD47" t="e">
        <f>IF(#REF!="Répartition_2_6","Ventilation_2_6",IF(#REF!="Répartition_4_4","Ventilation_4_4",IF(#REF!="Répartition_6_2","Ventilation_6_2","""")))</f>
        <v>#REF!</v>
      </c>
    </row>
    <row r="48" spans="2:30">
      <c r="B48" s="22"/>
      <c r="C48" s="23"/>
      <c r="D48" s="27"/>
      <c r="E48" s="19"/>
      <c r="F48" s="18"/>
      <c r="G48" s="18"/>
      <c r="H48" s="199"/>
      <c r="I48" s="200"/>
      <c r="J48" s="142" t="str">
        <f>IF(COUNTA(H48),IFERROR(IF(Type_Saisie=""," Type de saisie ?",IF(N_Saisie=1,IF(H48&lt;=Max_1,H48,"Pb de Coef"),VLOOKUP(H48,CHOOSE(N_Saisie,,Conv_Deg_Cptc,Conv_Note_sur_4),Max_1/2+1,0))),"Pb de saisie"),"")</f>
        <v/>
      </c>
      <c r="K48" s="143" t="str">
        <f>IF(COUNTA(I48),IFERROR(IF(Type_Saisie=""," Type de saisie ?",IF(N_Saisie=1,IF(I48&lt;=Max_2,I48,"Pb de Coef"),VLOOKUP(I48,CHOOSE(N_Saisie,,Conv_Deg_Cptc,Conv_Note_sur_4),Max_2/2+1,0))),"Pb de saisie"),"")</f>
        <v/>
      </c>
      <c r="L48" s="116" t="str">
        <f t="shared" si="3"/>
        <v/>
      </c>
      <c r="M48" s="95"/>
      <c r="N48" s="94"/>
      <c r="O48" s="94"/>
      <c r="P48" s="94"/>
      <c r="Q48" s="111"/>
      <c r="R48" s="142" t="str">
        <f>IF(COUNTA(P48),IFERROR(IF(Type_Saisie=""," Type de saisie ?",IF(N_Saisie=1,IF(P48&lt;=Max_2b,P48,"Pb de Coef"),VLOOKUP(P48,CHOOSE(N_Saisie,,Conv_Deg_Cptc,Conv_Note_sur_4),Max_2b/2+1,0))),"Pb de saisie"),"")</f>
        <v/>
      </c>
      <c r="S48" s="143" t="str">
        <f>IF(COUNTA(Q48),IFERROR(IF(Type_Saisie=""," Type de saisie ?",IF(N_Saisie=1,IF(Q48&lt;=Max_2b,Q48,"Pb de Coef"),VLOOKUP(Q48,CHOOSE(N_Saisie,,Conv_Deg_Cptc,Conv_Note_sur_4),Max_2b/2+1,0))),"Pb de saisie"),"")</f>
        <v/>
      </c>
      <c r="T48" s="116" t="str">
        <f t="shared" si="5"/>
        <v/>
      </c>
      <c r="U48" s="99" t="str">
        <f t="shared" si="6"/>
        <v/>
      </c>
      <c r="V48" s="102"/>
      <c r="W48" s="97" t="str">
        <f t="shared" si="4"/>
        <v/>
      </c>
      <c r="AB48" s="17" t="str">
        <f t="shared" si="1"/>
        <v>"</v>
      </c>
      <c r="AC48" s="17" t="str">
        <f t="shared" si="2"/>
        <v>"</v>
      </c>
      <c r="AD48" t="e">
        <f>IF(#REF!="Répartition_2_6","Ventilation_2_6",IF(#REF!="Répartition_4_4","Ventilation_4_4",IF(#REF!="Répartition_6_2","Ventilation_6_2","""")))</f>
        <v>#REF!</v>
      </c>
    </row>
    <row r="49" spans="2:30">
      <c r="B49" s="22"/>
      <c r="C49" s="23"/>
      <c r="D49" s="27"/>
      <c r="E49" s="19"/>
      <c r="F49" s="18"/>
      <c r="G49" s="18"/>
      <c r="H49" s="199"/>
      <c r="I49" s="200"/>
      <c r="J49" s="142" t="str">
        <f>IF(COUNTA(H49),IFERROR(IF(Type_Saisie=""," Type de saisie ?",IF(N_Saisie=1,IF(H49&lt;=Max_1,H49,"Pb de Coef"),VLOOKUP(H49,CHOOSE(N_Saisie,,Conv_Deg_Cptc,Conv_Note_sur_4),Max_1/2+1,0))),"Pb de saisie"),"")</f>
        <v/>
      </c>
      <c r="K49" s="143" t="str">
        <f>IF(COUNTA(I49),IFERROR(IF(Type_Saisie=""," Type de saisie ?",IF(N_Saisie=1,IF(I49&lt;=Max_2,I49,"Pb de Coef"),VLOOKUP(I49,CHOOSE(N_Saisie,,Conv_Deg_Cptc,Conv_Note_sur_4),Max_2/2+1,0))),"Pb de saisie"),"")</f>
        <v/>
      </c>
      <c r="L49" s="116" t="str">
        <f t="shared" si="3"/>
        <v/>
      </c>
      <c r="M49" s="95"/>
      <c r="N49" s="94"/>
      <c r="O49" s="94"/>
      <c r="P49" s="94"/>
      <c r="Q49" s="111"/>
      <c r="R49" s="142" t="str">
        <f>IF(COUNTA(P49),IFERROR(IF(Type_Saisie=""," Type de saisie ?",IF(N_Saisie=1,IF(P49&lt;=Max_2b,P49,"Pb de Coef"),VLOOKUP(P49,CHOOSE(N_Saisie,,Conv_Deg_Cptc,Conv_Note_sur_4),Max_2b/2+1,0))),"Pb de saisie"),"")</f>
        <v/>
      </c>
      <c r="S49" s="143" t="str">
        <f>IF(COUNTA(Q49),IFERROR(IF(Type_Saisie=""," Type de saisie ?",IF(N_Saisie=1,IF(Q49&lt;=Max_2b,Q49,"Pb de Coef"),VLOOKUP(Q49,CHOOSE(N_Saisie,,Conv_Deg_Cptc,Conv_Note_sur_4),Max_2b/2+1,0))),"Pb de saisie"),"")</f>
        <v/>
      </c>
      <c r="T49" s="116" t="str">
        <f t="shared" si="5"/>
        <v/>
      </c>
      <c r="U49" s="99" t="str">
        <f t="shared" si="6"/>
        <v/>
      </c>
      <c r="V49" s="102"/>
      <c r="W49" s="97" t="str">
        <f t="shared" si="4"/>
        <v/>
      </c>
      <c r="AB49" s="17" t="str">
        <f t="shared" si="1"/>
        <v>"</v>
      </c>
      <c r="AC49" s="17" t="str">
        <f t="shared" si="2"/>
        <v>"</v>
      </c>
      <c r="AD49" t="e">
        <f>IF(#REF!="Répartition_2_6","Ventilation_2_6",IF(#REF!="Répartition_4_4","Ventilation_4_4",IF(#REF!="Répartition_6_2","Ventilation_6_2","""")))</f>
        <v>#REF!</v>
      </c>
    </row>
    <row r="50" spans="2:30">
      <c r="B50" s="22"/>
      <c r="C50" s="23"/>
      <c r="D50" s="27"/>
      <c r="E50" s="19"/>
      <c r="F50" s="18"/>
      <c r="G50" s="18"/>
      <c r="H50" s="199"/>
      <c r="I50" s="200"/>
      <c r="J50" s="142" t="str">
        <f>IF(COUNTA(H50),IFERROR(IF(Type_Saisie=""," Type de saisie ?",IF(N_Saisie=1,IF(H50&lt;=Max_1,H50,"Pb de Coef"),VLOOKUP(H50,CHOOSE(N_Saisie,,Conv_Deg_Cptc,Conv_Note_sur_4),Max_1/2+1,0))),"Pb de saisie"),"")</f>
        <v/>
      </c>
      <c r="K50" s="143" t="str">
        <f>IF(COUNTA(I50),IFERROR(IF(Type_Saisie=""," Type de saisie ?",IF(N_Saisie=1,IF(I50&lt;=Max_2,I50,"Pb de Coef"),VLOOKUP(I50,CHOOSE(N_Saisie,,Conv_Deg_Cptc,Conv_Note_sur_4),Max_2/2+1,0))),"Pb de saisie"),"")</f>
        <v/>
      </c>
      <c r="L50" s="116" t="str">
        <f t="shared" si="3"/>
        <v/>
      </c>
      <c r="M50" s="95"/>
      <c r="N50" s="94"/>
      <c r="O50" s="94"/>
      <c r="P50" s="94"/>
      <c r="Q50" s="111"/>
      <c r="R50" s="142" t="str">
        <f>IF(COUNTA(P50),IFERROR(IF(Type_Saisie=""," Type de saisie ?",IF(N_Saisie=1,IF(P50&lt;=Max_2b,P50,"Pb de Coef"),VLOOKUP(P50,CHOOSE(N_Saisie,,Conv_Deg_Cptc,Conv_Note_sur_4),Max_2b/2+1,0))),"Pb de saisie"),"")</f>
        <v/>
      </c>
      <c r="S50" s="143" t="str">
        <f>IF(COUNTA(Q50),IFERROR(IF(Type_Saisie=""," Type de saisie ?",IF(N_Saisie=1,IF(Q50&lt;=Max_2b,Q50,"Pb de Coef"),VLOOKUP(Q50,CHOOSE(N_Saisie,,Conv_Deg_Cptc,Conv_Note_sur_4),Max_2b/2+1,0))),"Pb de saisie"),"")</f>
        <v/>
      </c>
      <c r="T50" s="116" t="str">
        <f t="shared" si="5"/>
        <v/>
      </c>
      <c r="U50" s="99" t="str">
        <f t="shared" si="6"/>
        <v/>
      </c>
      <c r="V50" s="102"/>
      <c r="W50" s="97" t="str">
        <f t="shared" si="4"/>
        <v/>
      </c>
      <c r="AB50" s="17" t="str">
        <f t="shared" si="1"/>
        <v>"</v>
      </c>
      <c r="AC50" s="17" t="str">
        <f t="shared" si="2"/>
        <v>"</v>
      </c>
      <c r="AD50" t="e">
        <f>IF(#REF!="Répartition_2_6","Ventilation_2_6",IF(#REF!="Répartition_4_4","Ventilation_4_4",IF(#REF!="Répartition_6_2","Ventilation_6_2","""")))</f>
        <v>#REF!</v>
      </c>
    </row>
    <row r="51" spans="2:30" ht="16.2" thickBot="1">
      <c r="B51" s="24"/>
      <c r="C51" s="25"/>
      <c r="D51" s="28"/>
      <c r="E51" s="57"/>
      <c r="F51" s="76"/>
      <c r="G51" s="76"/>
      <c r="H51" s="201"/>
      <c r="I51" s="202"/>
      <c r="J51" s="144" t="str">
        <f>IF(COUNTA(H51),IFERROR(IF(Type_Saisie=""," Type de saisie ?",IF(N_Saisie=1,IF(H51&lt;=Max_1,H51,"Pb de Coef"),VLOOKUP(H51,CHOOSE(N_Saisie,,Conv_Deg_Cptc,Conv_Note_sur_4),Max_1/2+1,0))),"Pb de saisie"),"")</f>
        <v/>
      </c>
      <c r="K51" s="145" t="str">
        <f>IF(COUNTA(I51),IFERROR(IF(Type_Saisie=""," Type de saisie ?",IF(N_Saisie=1,IF(I51&lt;=Max_2,I51,"Pb de Coef"),VLOOKUP(I51,CHOOSE(N_Saisie,,Conv_Deg_Cptc,Conv_Note_sur_4),Max_2/2+1,0))),"Pb de saisie"),"")</f>
        <v/>
      </c>
      <c r="L51" s="117" t="str">
        <f t="shared" si="3"/>
        <v/>
      </c>
      <c r="M51" s="108"/>
      <c r="N51" s="109"/>
      <c r="O51" s="109"/>
      <c r="P51" s="109"/>
      <c r="Q51" s="112"/>
      <c r="R51" s="144" t="str">
        <f>IF(COUNTA(P51),IFERROR(IF(Type_Saisie=""," Type de saisie ?",IF(N_Saisie=1,IF(P51&lt;=Max_2b,P51,"Pb de Coef"),VLOOKUP(P51,CHOOSE(N_Saisie,,Conv_Deg_Cptc,Conv_Note_sur_4),Max_2b/2+1,0))),"Pb de saisie"),"")</f>
        <v/>
      </c>
      <c r="S51" s="158" t="str">
        <f>IF(COUNTA(Q51),IFERROR(IF(Type_Saisie=""," Type de saisie ?",IF(N_Saisie=1,IF(Q51&lt;=Max_2b,Q51,"Pb de Coef"),VLOOKUP(Q51,CHOOSE(N_Saisie,,Conv_Deg_Cptc,Conv_Note_sur_4),Max_2b/2+1,0))),"Pb de saisie"),"")</f>
        <v/>
      </c>
      <c r="T51" s="117" t="str">
        <f t="shared" si="5"/>
        <v/>
      </c>
      <c r="U51" s="100" t="str">
        <f t="shared" si="6"/>
        <v/>
      </c>
      <c r="V51" s="103"/>
      <c r="W51" s="113" t="str">
        <f t="shared" si="4"/>
        <v/>
      </c>
      <c r="AB51" s="17" t="str">
        <f t="shared" si="1"/>
        <v>"</v>
      </c>
      <c r="AC51" s="17" t="str">
        <f t="shared" si="2"/>
        <v>"</v>
      </c>
      <c r="AD51" t="e">
        <f>IF(#REF!="Répartition_2_6","Ventilation_2_6",IF(#REF!="Répartition_4_4","Ventilation_4_4",IF(#REF!="Répartition_6_2","Ventilation_6_2","""")))</f>
        <v>#REF!</v>
      </c>
    </row>
    <row r="52" spans="2:30" ht="16.2" thickBot="1">
      <c r="E52" s="5" t="s">
        <v>409</v>
      </c>
      <c r="F52" s="83">
        <f t="shared" ref="F52:L52" si="7">IFERROR(AVERAGE(F12:F51),"")</f>
        <v>4.3125</v>
      </c>
      <c r="G52" s="83">
        <f t="shared" si="7"/>
        <v>2.875</v>
      </c>
      <c r="H52" s="84">
        <f t="shared" si="7"/>
        <v>4.375</v>
      </c>
      <c r="I52" s="82">
        <f t="shared" si="7"/>
        <v>1.5</v>
      </c>
      <c r="J52" s="146">
        <f t="shared" si="7"/>
        <v>4.9333333333333336</v>
      </c>
      <c r="K52" s="147">
        <f t="shared" si="7"/>
        <v>0.5</v>
      </c>
      <c r="L52" s="118">
        <f t="shared" si="7"/>
        <v>8.6333333333333329</v>
      </c>
      <c r="M52" s="5" t="s">
        <v>436</v>
      </c>
      <c r="N52" s="83">
        <f t="shared" ref="N52:T52" si="8">IFERROR(AVERAGE(N12:N51),"")</f>
        <v>2.4285714285714284</v>
      </c>
      <c r="O52" s="83">
        <f t="shared" si="8"/>
        <v>1.6428571428571428</v>
      </c>
      <c r="P52" s="84">
        <f t="shared" si="8"/>
        <v>3.2857142857142856</v>
      </c>
      <c r="Q52" s="82">
        <f t="shared" si="8"/>
        <v>2.7857142857142856</v>
      </c>
      <c r="R52" s="146">
        <f t="shared" si="8"/>
        <v>2.5333333333333332</v>
      </c>
      <c r="S52" s="147">
        <f t="shared" si="8"/>
        <v>1.5399999999999998</v>
      </c>
      <c r="T52" s="91">
        <f t="shared" si="8"/>
        <v>8.9333333333333336</v>
      </c>
      <c r="W52" s="87">
        <f>IFERROR(AVERAGE(W12:W51),"")</f>
        <v>8.1166666666666671</v>
      </c>
      <c r="AB52" s="17"/>
      <c r="AC52" s="17"/>
    </row>
    <row r="53" spans="2:30">
      <c r="I53" s="93"/>
      <c r="J53" s="148" t="s">
        <v>428</v>
      </c>
      <c r="K53" s="149"/>
      <c r="L53" s="85">
        <f>IFERROR(AVERAGEIF($D$12:$D$51,"féminin",L12:L51),"")</f>
        <v>8.76</v>
      </c>
      <c r="Q53" s="93"/>
      <c r="R53" s="148" t="s">
        <v>428</v>
      </c>
      <c r="S53" s="149"/>
      <c r="T53" s="85">
        <f>IFERROR(AVERAGEIF($D$12:$D$51,"féminin",T12:T51),"")</f>
        <v>8.9333333333333336</v>
      </c>
      <c r="V53" s="77" t="s">
        <v>428</v>
      </c>
      <c r="W53" s="85">
        <f>IFERROR(AVERAGEIF($D$12:$D$51,"féminin",W12:W51),"")</f>
        <v>8.1166666666666671</v>
      </c>
    </row>
    <row r="54" spans="2:30">
      <c r="I54" s="93"/>
      <c r="J54" s="150" t="s">
        <v>429</v>
      </c>
      <c r="K54" s="2"/>
      <c r="L54" s="88">
        <f>IFERROR(AVERAGEIF($D$12:$D$51,"masculin",L12:L51),"")</f>
        <v>8</v>
      </c>
      <c r="Q54" s="93"/>
      <c r="R54" s="150" t="s">
        <v>429</v>
      </c>
      <c r="S54" s="2"/>
      <c r="T54" s="88" t="str">
        <f>IFERROR(AVERAGEIF($D$12:$D$51,"masculin",T12:T51),"")</f>
        <v/>
      </c>
      <c r="V54" s="78" t="s">
        <v>429</v>
      </c>
      <c r="W54" s="88" t="str">
        <f>IFERROR(AVERAGEIF($D$12:$D$51,"masculin",W12:W51),"")</f>
        <v/>
      </c>
    </row>
    <row r="55" spans="2:30" ht="16.2" thickBot="1">
      <c r="I55" s="93"/>
      <c r="J55" s="150" t="s">
        <v>430</v>
      </c>
      <c r="K55" s="2"/>
      <c r="L55" s="80">
        <f>IFERROR(L54-L53, "")</f>
        <v>-0.75999999999999979</v>
      </c>
      <c r="Q55" s="93"/>
      <c r="R55" s="150" t="s">
        <v>430</v>
      </c>
      <c r="S55" s="2"/>
      <c r="T55" s="80" t="str">
        <f>IFERROR(T54-T53, "")</f>
        <v/>
      </c>
      <c r="V55" s="79" t="s">
        <v>430</v>
      </c>
      <c r="W55" s="80" t="str">
        <f>IFERROR(W54-W53, "")</f>
        <v/>
      </c>
    </row>
  </sheetData>
  <sheetProtection password="E97C" sheet="1" objects="1" scenarios="1" selectLockedCells="1"/>
  <mergeCells count="14">
    <mergeCell ref="B1:B2"/>
    <mergeCell ref="C1:D2"/>
    <mergeCell ref="U10:U11"/>
    <mergeCell ref="V10:V11"/>
    <mergeCell ref="W10:W11"/>
    <mergeCell ref="B4:D4"/>
    <mergeCell ref="B5:D5"/>
    <mergeCell ref="D10:D11"/>
    <mergeCell ref="B10:B11"/>
    <mergeCell ref="C10:C11"/>
    <mergeCell ref="N10:T10"/>
    <mergeCell ref="F10:L10"/>
    <mergeCell ref="I7:J8"/>
    <mergeCell ref="M6:W8"/>
  </mergeCells>
  <phoneticPr fontId="3" type="noConversion"/>
  <conditionalFormatting sqref="L55 T55 W55">
    <cfRule type="expression" dxfId="75" priority="68" stopIfTrue="1">
      <formula>AND(L55&lt;&gt;"",OR(L55&lt;-1,L55&gt;1))</formula>
    </cfRule>
  </conditionalFormatting>
  <conditionalFormatting sqref="T12:T51 W12:W51 L12:L51">
    <cfRule type="containsText" dxfId="74" priority="46" operator="containsText" text="AB">
      <formula>NOT(ISERROR(SEARCH("AB",L12)))</formula>
    </cfRule>
    <cfRule type="expression" dxfId="73" priority="47">
      <formula>OR(L12="DI",L12="FM")</formula>
    </cfRule>
  </conditionalFormatting>
  <conditionalFormatting sqref="T12:T51 L12:L51">
    <cfRule type="containsText" dxfId="72" priority="45" operator="containsText" text="AFLP">
      <formula>NOT(ISERROR(SEARCH("AFLP",L12)))</formula>
    </cfRule>
  </conditionalFormatting>
  <conditionalFormatting sqref="U12:U51">
    <cfRule type="expression" dxfId="71" priority="37">
      <formula>$U12=2</formula>
    </cfRule>
    <cfRule type="expression" dxfId="70" priority="38" stopIfTrue="1">
      <formula>$U12=1</formula>
    </cfRule>
    <cfRule type="expression" dxfId="69" priority="39">
      <formula>$U12&lt;2</formula>
    </cfRule>
  </conditionalFormatting>
  <conditionalFormatting sqref="W12:W51">
    <cfRule type="expression" dxfId="68" priority="34">
      <formula>OR(W12="ERREUR",W12="Choix pour 1 Note")</formula>
    </cfRule>
  </conditionalFormatting>
  <conditionalFormatting sqref="J12:K51 R12:S51">
    <cfRule type="containsText" dxfId="67" priority="26" operator="containsText" text="Pb">
      <formula>NOT(ISERROR(SEARCH("Pb",J12)))</formula>
    </cfRule>
  </conditionalFormatting>
  <conditionalFormatting sqref="C1:D2">
    <cfRule type="containsBlanks" dxfId="66" priority="12">
      <formula>LEN(TRIM(C1))=0</formula>
    </cfRule>
    <cfRule type="containsText" dxfId="65" priority="13" operator="containsText" text="Note">
      <formula>NOT(ISERROR(SEARCH("Note",C1)))</formula>
    </cfRule>
    <cfRule type="containsText" dxfId="64" priority="14" operator="containsText" text="Degré">
      <formula>NOT(ISERROR(SEARCH("Degré",C1)))</formula>
    </cfRule>
    <cfRule type="containsText" dxfId="63" priority="15" operator="containsText" text="Directe">
      <formula>NOT(ISERROR(SEARCH("Directe",C1)))</formula>
    </cfRule>
  </conditionalFormatting>
  <conditionalFormatting sqref="E12:E51 I12:I51">
    <cfRule type="expression" dxfId="62" priority="11">
      <formula>AND(N_Saisie=1,$I12&gt;Max_2)</formula>
    </cfRule>
  </conditionalFormatting>
  <conditionalFormatting sqref="M12:M51 Q12:Q51">
    <cfRule type="expression" dxfId="61" priority="33">
      <formula>AND(N_Saisie=1,$Q12&gt;Max_2b)</formula>
    </cfRule>
  </conditionalFormatting>
  <conditionalFormatting sqref="F12:I51">
    <cfRule type="expression" dxfId="60" priority="2">
      <formula>AND($L12="4 AFLP ?",  ISBLANK(F12))</formula>
    </cfRule>
    <cfRule type="expression" dxfId="59" priority="10">
      <formula>AND(OR($L12="AB",$L12="DI",$L12="FM"),NOT(ISBLANK(F12)))</formula>
    </cfRule>
  </conditionalFormatting>
  <conditionalFormatting sqref="N12:Q51">
    <cfRule type="expression" dxfId="58" priority="6">
      <formula>AND($T12="4 AFLP ?",  ISBLANK(N12))</formula>
    </cfRule>
    <cfRule type="expression" dxfId="57" priority="8">
      <formula>AND(OR($T12="AB",$T12="DI",$T12="FM"),NOT(ISBLANK(N12)))</formula>
    </cfRule>
  </conditionalFormatting>
  <conditionalFormatting sqref="V12:V51">
    <cfRule type="expression" dxfId="56" priority="35">
      <formula xml:space="preserve"> OR(   AND($U12&lt;&gt;1,$V12&lt;&gt;""),   AND($U12=1,$V12="")  )</formula>
    </cfRule>
    <cfRule type="expression" dxfId="55" priority="36">
      <formula>$U12=1</formula>
    </cfRule>
  </conditionalFormatting>
  <conditionalFormatting sqref="E12:E51 H12:H51">
    <cfRule type="expression" dxfId="54" priority="4">
      <formula>AND(N_Saisie=1,$H12&gt;Max_1)</formula>
    </cfRule>
  </conditionalFormatting>
  <conditionalFormatting sqref="M12:M51 P12:P51">
    <cfRule type="expression" dxfId="53" priority="3">
      <formula>AND(N_Saisie=1,$P12&gt;Max_1b)</formula>
    </cfRule>
  </conditionalFormatting>
  <conditionalFormatting sqref="E12:E51">
    <cfRule type="expression" dxfId="52" priority="67">
      <formula>AND(OR($L12="AB",$L12="DI",$L12="FM"),COUNT($F$12:$I$12)&lt;&gt;0)</formula>
    </cfRule>
  </conditionalFormatting>
  <conditionalFormatting sqref="M12:M51">
    <cfRule type="expression" dxfId="51" priority="1">
      <formula>AND(OR($T12="AB",$T12="DI",$T12="FM"),COUNT($N$12:$Q$12)&lt;&gt;0)</formula>
    </cfRule>
  </conditionalFormatting>
  <dataValidations count="10">
    <dataValidation type="list" allowBlank="1" showInputMessage="1" showErrorMessage="1" sqref="V12:V51 W18">
      <formula1>IF($U12=1,Choix_1Note,"")</formula1>
    </dataValidation>
    <dataValidation type="list" allowBlank="1" showInputMessage="1" showErrorMessage="1" sqref="E12:E51 M12:M51">
      <formula1>Répartition</formula1>
    </dataValidation>
    <dataValidation type="list" allowBlank="1" showInputMessage="1" showErrorMessage="1" sqref="D12:D51">
      <formula1>Sexe</formula1>
    </dataValidation>
    <dataValidation type="list" allowBlank="1" showInputMessage="1" showErrorMessage="1" sqref="H11:I11 P11:Q11">
      <formula1>AFLP</formula1>
    </dataValidation>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15" activePane="bottomRight" state="frozen"/>
      <selection activeCell="H11" sqref="H11"/>
      <selection pane="topRight" activeCell="H11" sqref="H11"/>
      <selection pane="bottomLeft" activeCell="H11" sqref="H11"/>
      <selection pane="bottomRight" activeCell="B34" sqref="B34"/>
    </sheetView>
  </sheetViews>
  <sheetFormatPr baseColWidth="10" defaultRowHeight="15.6"/>
  <cols>
    <col min="1" max="1" width="3.19921875" customWidth="1"/>
    <col min="2" max="2" width="28"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c r="B1" s="263" t="s">
        <v>487</v>
      </c>
      <c r="C1" s="265" t="str">
        <f>Type_Saisie</f>
        <v>Degré: 1- à 4+  =&gt; Conv.</v>
      </c>
      <c r="D1" s="266"/>
    </row>
    <row r="2" spans="2:26" ht="16.2" thickBot="1">
      <c r="B2" s="264"/>
      <c r="C2" s="267"/>
      <c r="D2" s="268"/>
      <c r="L2" s="93"/>
      <c r="R2" s="93"/>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IF(ISBLANK(Accueil!B17),"",Accueil!B17)</f>
        <v>2</v>
      </c>
      <c r="C8" s="12" t="str">
        <f>IF(ISBLANK(Accueil!C17),"",Accueil!C17)</f>
        <v/>
      </c>
      <c r="D8" s="13" t="str">
        <f>IF(ISBLANK(Accueil!D17),"",Accueil!D17)</f>
        <v/>
      </c>
      <c r="E8" s="13" t="str">
        <f>IF(ISBLANK(Accueil!E17),"",Accueil!E17)</f>
        <v/>
      </c>
      <c r="F8" s="13" t="str">
        <f>IF(ISBLANK(Accueil!F17),"",Accueil!F17)</f>
        <v/>
      </c>
      <c r="G8" s="14" t="str">
        <f>IF(ISBLANK(Accueil!G17),"",Accueil!G17)</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IF(E17="Répartition_2_6","Ventilation_2_6",IF(E17="Répartition_4_4","Ventilation_4_4",IF(E17="Répartition_6_2","Ventilation_6_2","""")))</f>
        <v>"</v>
      </c>
      <c r="Y16" s="17" t="str">
        <f>IF(K17="Répartition_2_6","Ventilation_2_6",IF(K17="Répartition_4_4","Ventilation_4_4",IF(K17="Répartition_6_2","Ventilation_6_2","""")))</f>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B52" s="93"/>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B53" s="93"/>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B54" s="93"/>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B55" s="93"/>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50" priority="44">
      <formula>LEN(TRIM(C1))=0</formula>
    </cfRule>
    <cfRule type="containsText" dxfId="49" priority="45" operator="containsText" text="Note">
      <formula>NOT(ISERROR(SEARCH("Note",C1)))</formula>
    </cfRule>
    <cfRule type="containsText" dxfId="48" priority="46" operator="containsText" text="Degré">
      <formula>NOT(ISERROR(SEARCH("Degré",C1)))</formula>
    </cfRule>
    <cfRule type="containsText" dxfId="47" priority="47" operator="containsText" text="Directe">
      <formula>NOT(ISERROR(SEARCH("Directe",C1)))</formula>
    </cfRule>
  </conditionalFormatting>
  <conditionalFormatting sqref="L55 T55 W55">
    <cfRule type="expression" dxfId="46" priority="43" stopIfTrue="1">
      <formula>AND(L55&lt;&gt;"",OR(L55&lt;-1,L55&gt;1))</formula>
    </cfRule>
  </conditionalFormatting>
  <dataValidations count="11">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H11:I11 P11:Q11">
      <formula1>AFLP</formula1>
    </dataValidation>
    <dataValidation type="list" allowBlank="1" showInputMessage="1" showErrorMessage="1" sqref="D12:D51">
      <formula1>Sexe</formula1>
    </dataValidation>
    <dataValidation type="list" allowBlank="1" showInputMessage="1" showErrorMessage="1" sqref="E12:E51 M12:M51">
      <formula1>Répartition</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I12:I51">
      <formula1>CHOOSE(N_Saisie, CHOOSE(Max_2/2,Répartition_2_6,Répartition_4_4,Répartition_6_2),degré_cptc,Note_sur_4)</formula1>
    </dataValidation>
    <dataValidation type="list" allowBlank="1" showInputMessage="1" showErrorMessage="1" sqref="W18">
      <formula1>IF( SUM(LEFT($U18,1),RIGHT($U18,1))=1,Choix_1Note,"")</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12" activePane="bottomRight" state="frozen"/>
      <selection activeCell="AB33" sqref="AB33"/>
      <selection pane="topRight" activeCell="AB33" sqref="AB33"/>
      <selection pane="bottomLeft" activeCell="AB33" sqref="AB33"/>
      <selection pane="bottomRight" activeCell="B34" sqref="B34"/>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IF(ISBLANK(Accueil!B18),"",Accueil!B18)</f>
        <v>3</v>
      </c>
      <c r="C8" s="12" t="str">
        <f>IF(ISBLANK(Accueil!C18),"",Accueil!C18)</f>
        <v/>
      </c>
      <c r="D8" s="13" t="str">
        <f>IF(ISBLANK(Accueil!D18),"",Accueil!D18)</f>
        <v/>
      </c>
      <c r="E8" s="13" t="str">
        <f>IF(ISBLANK(Accueil!E18),"",Accueil!E18)</f>
        <v/>
      </c>
      <c r="F8" s="13" t="str">
        <f>IF(ISBLANK(Accueil!F18),"",Accueil!F18)</f>
        <v/>
      </c>
      <c r="G8" s="14" t="str">
        <f>IF(ISBLANK(Accueil!G18),"",Accueil!G18)</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45" priority="44">
      <formula>LEN(TRIM(C1))=0</formula>
    </cfRule>
    <cfRule type="containsText" dxfId="44" priority="45" operator="containsText" text="Note">
      <formula>NOT(ISERROR(SEARCH("Note",C1)))</formula>
    </cfRule>
    <cfRule type="containsText" dxfId="43" priority="46" operator="containsText" text="Degré">
      <formula>NOT(ISERROR(SEARCH("Degré",C1)))</formula>
    </cfRule>
    <cfRule type="containsText" dxfId="42" priority="47" operator="containsText" text="Directe">
      <formula>NOT(ISERROR(SEARCH("Directe",C1)))</formula>
    </cfRule>
  </conditionalFormatting>
  <conditionalFormatting sqref="L55 T55 W55">
    <cfRule type="expression" dxfId="41" priority="43" stopIfTrue="1">
      <formula>AND(L55&lt;&gt;"",OR(L55&lt;-1,L55&gt;1))</formula>
    </cfRule>
  </conditionalFormatting>
  <dataValidations count="11">
    <dataValidation type="list" allowBlank="1" showInputMessage="1" showErrorMessage="1" sqref="E12:E51 M12:M51">
      <formula1>Répartition</formula1>
    </dataValidation>
    <dataValidation type="list" allowBlank="1" showInputMessage="1" showErrorMessage="1" sqref="D12:D51">
      <formula1>Sexe</formula1>
    </dataValidation>
    <dataValidation type="list" allowBlank="1" showInputMessage="1" showErrorMessage="1" sqref="H11:I11 P11:Q11">
      <formula1>AFLP</formula1>
    </dataValidation>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12" activePane="bottomRight" state="frozen"/>
      <selection activeCell="AB33" sqref="AB33"/>
      <selection pane="topRight" activeCell="AB33" sqref="AB33"/>
      <selection pane="bottomLeft" activeCell="AB33" sqref="AB33"/>
      <selection pane="bottomRight" activeCell="B34" sqref="B34"/>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IF(ISBLANK(Accueil!B19),"",Accueil!B19)</f>
        <v>4</v>
      </c>
      <c r="C8" s="12" t="str">
        <f>IF(ISBLANK(Accueil!C19),"",Accueil!C19)</f>
        <v/>
      </c>
      <c r="D8" s="13" t="str">
        <f>IF(ISBLANK(Accueil!D19),"",Accueil!D19)</f>
        <v/>
      </c>
      <c r="E8" s="13" t="str">
        <f>IF(ISBLANK(Accueil!E19),"",Accueil!E19)</f>
        <v/>
      </c>
      <c r="F8" s="13" t="str">
        <f>IF(ISBLANK(Accueil!F19),"",Accueil!F19)</f>
        <v/>
      </c>
      <c r="G8" s="14" t="str">
        <f>IF(ISBLANK(Accueil!G19),"",Accueil!G19)</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40" priority="44">
      <formula>LEN(TRIM(C1))=0</formula>
    </cfRule>
    <cfRule type="containsText" dxfId="39" priority="45" operator="containsText" text="Note">
      <formula>NOT(ISERROR(SEARCH("Note",C1)))</formula>
    </cfRule>
    <cfRule type="containsText" dxfId="38" priority="46" operator="containsText" text="Degré">
      <formula>NOT(ISERROR(SEARCH("Degré",C1)))</formula>
    </cfRule>
    <cfRule type="containsText" dxfId="37" priority="47" operator="containsText" text="Directe">
      <formula>NOT(ISERROR(SEARCH("Directe",C1)))</formula>
    </cfRule>
  </conditionalFormatting>
  <conditionalFormatting sqref="L55 T55 W55">
    <cfRule type="expression" dxfId="36" priority="43" stopIfTrue="1">
      <formula>AND(L55&lt;&gt;"",OR(L55&lt;-1,L55&gt;1))</formula>
    </cfRule>
  </conditionalFormatting>
  <dataValidations count="11">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H11:I11 P11:Q11">
      <formula1>AFLP</formula1>
    </dataValidation>
    <dataValidation type="list" allowBlank="1" showInputMessage="1" showErrorMessage="1" sqref="D12:D51">
      <formula1>Sexe</formula1>
    </dataValidation>
    <dataValidation type="list" allowBlank="1" showInputMessage="1" showErrorMessage="1" sqref="E12:E51 M12:M51">
      <formula1>Répartition</formula1>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12" activePane="bottomRight" state="frozen"/>
      <selection activeCell="AB33" sqref="AB33"/>
      <selection pane="topRight" activeCell="AB33" sqref="AB33"/>
      <selection pane="bottomLeft" activeCell="AB33" sqref="AB33"/>
      <selection pane="bottomRight" activeCell="B34" sqref="B34"/>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IF(ISBLANK(Accueil!B20),"",Accueil!B20)</f>
        <v>5</v>
      </c>
      <c r="C8" s="12" t="str">
        <f>IF(ISBLANK(Accueil!C20),"",Accueil!C20)</f>
        <v/>
      </c>
      <c r="D8" s="13" t="str">
        <f>IF(ISBLANK(Accueil!D20),"",Accueil!D20)</f>
        <v/>
      </c>
      <c r="E8" s="13" t="str">
        <f>IF(ISBLANK(Accueil!E20),"",Accueil!E20)</f>
        <v/>
      </c>
      <c r="F8" s="13" t="str">
        <f>IF(ISBLANK(Accueil!F20),"",Accueil!F20)</f>
        <v/>
      </c>
      <c r="G8" s="14" t="str">
        <f>IF(ISBLANK(Accueil!G20),"",Accueil!G20)</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35" priority="44">
      <formula>LEN(TRIM(C1))=0</formula>
    </cfRule>
    <cfRule type="containsText" dxfId="34" priority="45" operator="containsText" text="Note">
      <formula>NOT(ISERROR(SEARCH("Note",C1)))</formula>
    </cfRule>
    <cfRule type="containsText" dxfId="33" priority="46" operator="containsText" text="Degré">
      <formula>NOT(ISERROR(SEARCH("Degré",C1)))</formula>
    </cfRule>
    <cfRule type="containsText" dxfId="32" priority="47" operator="containsText" text="Directe">
      <formula>NOT(ISERROR(SEARCH("Directe",C1)))</formula>
    </cfRule>
  </conditionalFormatting>
  <conditionalFormatting sqref="L55 T55 W55">
    <cfRule type="expression" dxfId="31" priority="43" stopIfTrue="1">
      <formula>AND(L55&lt;&gt;"",OR(L55&lt;-1,L55&gt;1))</formula>
    </cfRule>
  </conditionalFormatting>
  <dataValidations count="11">
    <dataValidation type="list" allowBlank="1" showInputMessage="1" showErrorMessage="1" sqref="E12:E51 M12:M51">
      <formula1>Répartition</formula1>
    </dataValidation>
    <dataValidation type="list" allowBlank="1" showInputMessage="1" showErrorMessage="1" sqref="D12:D51">
      <formula1>Sexe</formula1>
    </dataValidation>
    <dataValidation type="list" allowBlank="1" showInputMessage="1" showErrorMessage="1" sqref="H11:I11 P11:Q11">
      <formula1>AFLP</formula1>
    </dataValidation>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12" activePane="bottomRight" state="frozen"/>
      <selection activeCell="AB33" sqref="AB33"/>
      <selection pane="topRight" activeCell="AB33" sqref="AB33"/>
      <selection pane="bottomLeft" activeCell="AB33" sqref="AB33"/>
      <selection pane="bottomRight" activeCell="B34" sqref="B34"/>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IF(ISBLANK(Accueil!B21),"",Accueil!B21)</f>
        <v>6</v>
      </c>
      <c r="C8" s="12" t="str">
        <f>IF(ISBLANK(Accueil!C21),"",Accueil!C21)</f>
        <v/>
      </c>
      <c r="D8" s="13" t="str">
        <f>IF(ISBLANK(Accueil!D21),"",Accueil!D21)</f>
        <v/>
      </c>
      <c r="E8" s="13" t="str">
        <f>IF(ISBLANK(Accueil!E21),"",Accueil!E21)</f>
        <v/>
      </c>
      <c r="F8" s="13" t="str">
        <f>IF(ISBLANK(Accueil!F21),"",Accueil!F21)</f>
        <v/>
      </c>
      <c r="G8" s="14" t="str">
        <f>IF(ISBLANK(Accueil!G21),"",Accueil!G21)</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30" priority="44">
      <formula>LEN(TRIM(C1))=0</formula>
    </cfRule>
    <cfRule type="containsText" dxfId="29" priority="45" operator="containsText" text="Note">
      <formula>NOT(ISERROR(SEARCH("Note",C1)))</formula>
    </cfRule>
    <cfRule type="containsText" dxfId="28" priority="46" operator="containsText" text="Degré">
      <formula>NOT(ISERROR(SEARCH("Degré",C1)))</formula>
    </cfRule>
    <cfRule type="containsText" dxfId="27" priority="47" operator="containsText" text="Directe">
      <formula>NOT(ISERROR(SEARCH("Directe",C1)))</formula>
    </cfRule>
  </conditionalFormatting>
  <conditionalFormatting sqref="L55 T55 W55">
    <cfRule type="expression" dxfId="26" priority="43" stopIfTrue="1">
      <formula>AND(L55&lt;&gt;"",OR(L55&lt;-1,L55&gt;1))</formula>
    </cfRule>
  </conditionalFormatting>
  <dataValidations count="11">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H11:I11 P11:Q11">
      <formula1>AFLP</formula1>
    </dataValidation>
    <dataValidation type="list" allowBlank="1" showInputMessage="1" showErrorMessage="1" sqref="D12:D51">
      <formula1>Sexe</formula1>
    </dataValidation>
    <dataValidation type="list" allowBlank="1" showInputMessage="1" showErrorMessage="1" sqref="E12:E51 M12:M51">
      <formula1>Répartition</formula1>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15" activePane="bottomRight" state="frozen"/>
      <selection activeCell="AB33" sqref="AB33"/>
      <selection pane="topRight" activeCell="AB33" sqref="AB33"/>
      <selection pane="bottomLeft" activeCell="AB33" sqref="AB33"/>
      <selection pane="bottomRight" activeCell="B34" sqref="B34"/>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IF(ISBLANK(Accueil!B22),"",Accueil!B22)</f>
        <v>7</v>
      </c>
      <c r="C8" s="12" t="str">
        <f>IF(ISBLANK(Accueil!C22),"",Accueil!C22)</f>
        <v/>
      </c>
      <c r="D8" s="13" t="str">
        <f>IF(ISBLANK(Accueil!D22),"",Accueil!D22)</f>
        <v/>
      </c>
      <c r="E8" s="13" t="str">
        <f>IF(ISBLANK(Accueil!E22),"",Accueil!E22)</f>
        <v/>
      </c>
      <c r="F8" s="13" t="str">
        <f>IF(ISBLANK(Accueil!F22),"",Accueil!F22)</f>
        <v/>
      </c>
      <c r="G8" s="14" t="str">
        <f>IF(ISBLANK(Accueil!G22),"",Accueil!G22)</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25" priority="44">
      <formula>LEN(TRIM(C1))=0</formula>
    </cfRule>
    <cfRule type="containsText" dxfId="24" priority="45" operator="containsText" text="Note">
      <formula>NOT(ISERROR(SEARCH("Note",C1)))</formula>
    </cfRule>
    <cfRule type="containsText" dxfId="23" priority="46" operator="containsText" text="Degré">
      <formula>NOT(ISERROR(SEARCH("Degré",C1)))</formula>
    </cfRule>
    <cfRule type="containsText" dxfId="22" priority="47" operator="containsText" text="Directe">
      <formula>NOT(ISERROR(SEARCH("Directe",C1)))</formula>
    </cfRule>
  </conditionalFormatting>
  <conditionalFormatting sqref="L55 T55 W55">
    <cfRule type="expression" dxfId="21" priority="43" stopIfTrue="1">
      <formula>AND(L55&lt;&gt;"",OR(L55&lt;-1,L55&gt;1))</formula>
    </cfRule>
  </conditionalFormatting>
  <dataValidations count="11">
    <dataValidation type="list" allowBlank="1" showInputMessage="1" showErrorMessage="1" sqref="E12:E51 M12:M51">
      <formula1>Répartition</formula1>
    </dataValidation>
    <dataValidation type="list" allowBlank="1" showInputMessage="1" showErrorMessage="1" sqref="D12:D51">
      <formula1>Sexe</formula1>
    </dataValidation>
    <dataValidation type="list" allowBlank="1" showInputMessage="1" showErrorMessage="1" sqref="H11:I11 P11:Q11">
      <formula1>AFLP</formula1>
    </dataValidation>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15" activePane="bottomRight" state="frozen"/>
      <selection activeCell="AB33" sqref="AB33"/>
      <selection pane="topRight" activeCell="AB33" sqref="AB33"/>
      <selection pane="bottomLeft" activeCell="AB33" sqref="AB33"/>
      <selection pane="bottomRight" activeCell="B34" sqref="B34"/>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IF(ISBLANK(Accueil!B23),"",Accueil!B23)</f>
        <v>8</v>
      </c>
      <c r="C8" s="12" t="str">
        <f>IF(ISBLANK(Accueil!C23),"",Accueil!C23)</f>
        <v/>
      </c>
      <c r="D8" s="13" t="str">
        <f>IF(ISBLANK(Accueil!D23),"",Accueil!D23)</f>
        <v/>
      </c>
      <c r="E8" s="13" t="str">
        <f>IF(ISBLANK(Accueil!E23),"",Accueil!E23)</f>
        <v/>
      </c>
      <c r="F8" s="13" t="str">
        <f>IF(ISBLANK(Accueil!F23),"",Accueil!F23)</f>
        <v/>
      </c>
      <c r="G8" s="14" t="str">
        <f>IF(ISBLANK(Accueil!G23),"",Accueil!G23)</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20" priority="44">
      <formula>LEN(TRIM(C1))=0</formula>
    </cfRule>
    <cfRule type="containsText" dxfId="19" priority="45" operator="containsText" text="Note">
      <formula>NOT(ISERROR(SEARCH("Note",C1)))</formula>
    </cfRule>
    <cfRule type="containsText" dxfId="18" priority="46" operator="containsText" text="Degré">
      <formula>NOT(ISERROR(SEARCH("Degré",C1)))</formula>
    </cfRule>
    <cfRule type="containsText" dxfId="17" priority="47" operator="containsText" text="Directe">
      <formula>NOT(ISERROR(SEARCH("Directe",C1)))</formula>
    </cfRule>
  </conditionalFormatting>
  <conditionalFormatting sqref="L55 T55 W55">
    <cfRule type="expression" dxfId="16" priority="43" stopIfTrue="1">
      <formula>AND(L55&lt;&gt;"",OR(L55&lt;-1,L55&gt;1))</formula>
    </cfRule>
  </conditionalFormatting>
  <dataValidations count="11">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H11:I11 P11:Q11">
      <formula1>AFLP</formula1>
    </dataValidation>
    <dataValidation type="list" allowBlank="1" showInputMessage="1" showErrorMessage="1" sqref="D12:D51">
      <formula1>Sexe</formula1>
    </dataValidation>
    <dataValidation type="list" allowBlank="1" showInputMessage="1" showErrorMessage="1" sqref="E12:E51 M12:M51">
      <formula1>Répartition</formula1>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B1:Z62"/>
  <sheetViews>
    <sheetView showGridLines="0" showRowColHeaders="0" zoomScale="70" zoomScaleNormal="70" workbookViewId="0">
      <pane xSplit="4" ySplit="11" topLeftCell="E21" activePane="bottomRight" state="frozen"/>
      <selection activeCell="AB33" sqref="AB33"/>
      <selection pane="topRight" activeCell="AB33" sqref="AB33"/>
      <selection pane="bottomLeft" activeCell="AB33" sqref="AB33"/>
      <selection pane="bottomRight" activeCell="B34" sqref="B34"/>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IF(ISBLANK(Accueil!B24),"",Accueil!B24)</f>
        <v>9</v>
      </c>
      <c r="C8" s="12" t="str">
        <f>IF(ISBLANK(Accueil!C24),"",Accueil!C24)</f>
        <v/>
      </c>
      <c r="D8" s="13" t="str">
        <f>IF(ISBLANK(Accueil!D24),"",Accueil!D24)</f>
        <v/>
      </c>
      <c r="E8" s="13" t="str">
        <f>IF(ISBLANK(Accueil!E24),"",Accueil!E24)</f>
        <v/>
      </c>
      <c r="F8" s="13" t="str">
        <f>IF(ISBLANK(Accueil!F24),"",Accueil!F24)</f>
        <v/>
      </c>
      <c r="G8" s="14" t="str">
        <f>IF(ISBLANK(Accueil!G24),"",Accueil!G24)</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row r="56" spans="2:26">
      <c r="E56" s="93"/>
      <c r="F56" s="93"/>
      <c r="G56" s="93"/>
      <c r="H56" s="93"/>
      <c r="I56" s="93"/>
      <c r="J56" s="93"/>
      <c r="K56" s="93"/>
      <c r="L56" s="93"/>
      <c r="M56" s="93"/>
      <c r="N56" s="93"/>
      <c r="O56" s="93"/>
      <c r="P56" s="93"/>
      <c r="Q56" s="93"/>
      <c r="R56" s="93"/>
      <c r="S56" s="93"/>
      <c r="T56" s="93"/>
    </row>
    <row r="57" spans="2:26">
      <c r="E57" s="93"/>
      <c r="F57" s="93"/>
      <c r="G57" s="93"/>
      <c r="H57" s="93"/>
      <c r="I57" s="93"/>
      <c r="J57" s="93"/>
      <c r="K57" s="93"/>
      <c r="L57" s="93"/>
      <c r="M57" s="93"/>
      <c r="N57" s="93"/>
      <c r="O57" s="93"/>
      <c r="P57" s="93"/>
      <c r="Q57" s="93"/>
      <c r="R57" s="93"/>
      <c r="S57" s="93"/>
      <c r="T57" s="93"/>
    </row>
    <row r="58" spans="2:26">
      <c r="E58" s="93"/>
      <c r="F58" s="93"/>
      <c r="G58" s="93"/>
      <c r="H58" s="93"/>
      <c r="I58" s="93"/>
      <c r="J58" s="93"/>
      <c r="K58" s="93"/>
      <c r="L58" s="93"/>
      <c r="M58" s="93"/>
      <c r="N58" s="93"/>
      <c r="O58" s="93"/>
      <c r="P58" s="93"/>
      <c r="Q58" s="93"/>
      <c r="R58" s="93"/>
      <c r="S58" s="93"/>
      <c r="T58" s="93"/>
    </row>
    <row r="59" spans="2:26">
      <c r="E59" s="93"/>
      <c r="F59" s="93"/>
      <c r="G59" s="93"/>
      <c r="H59" s="93"/>
      <c r="I59" s="93"/>
      <c r="J59" s="93"/>
      <c r="K59" s="93"/>
      <c r="L59" s="93"/>
      <c r="M59" s="93"/>
      <c r="N59" s="93"/>
      <c r="O59" s="93"/>
      <c r="P59" s="93"/>
      <c r="Q59" s="93"/>
      <c r="R59" s="93"/>
      <c r="S59" s="93"/>
      <c r="T59" s="93"/>
    </row>
    <row r="60" spans="2:26">
      <c r="E60" s="93"/>
      <c r="F60" s="93"/>
      <c r="G60" s="93"/>
      <c r="H60" s="93"/>
      <c r="I60" s="93"/>
      <c r="J60" s="93"/>
      <c r="K60" s="93"/>
      <c r="L60" s="93"/>
      <c r="M60" s="93"/>
      <c r="N60" s="93"/>
      <c r="O60" s="93"/>
      <c r="P60" s="93"/>
      <c r="Q60" s="93"/>
      <c r="R60" s="93"/>
      <c r="S60" s="93"/>
      <c r="T60" s="93"/>
    </row>
    <row r="61" spans="2:26">
      <c r="E61" s="93"/>
      <c r="F61" s="93"/>
      <c r="G61" s="93"/>
      <c r="H61" s="93"/>
      <c r="I61" s="93"/>
      <c r="J61" s="93"/>
      <c r="K61" s="93"/>
      <c r="L61" s="93"/>
      <c r="M61" s="93"/>
      <c r="N61" s="93"/>
      <c r="O61" s="93"/>
      <c r="P61" s="93"/>
      <c r="Q61" s="93"/>
      <c r="R61" s="93"/>
      <c r="S61" s="93"/>
      <c r="T61" s="93"/>
    </row>
    <row r="62" spans="2:26">
      <c r="E62" s="93"/>
      <c r="F62" s="93"/>
      <c r="G62" s="93"/>
      <c r="H62" s="93"/>
      <c r="I62" s="93"/>
      <c r="J62" s="93"/>
      <c r="K62" s="93"/>
      <c r="L62" s="93"/>
      <c r="M62" s="93"/>
      <c r="N62" s="93"/>
      <c r="O62" s="93"/>
      <c r="P62" s="93"/>
      <c r="Q62" s="93"/>
      <c r="R62" s="93"/>
      <c r="S62" s="93"/>
      <c r="T62" s="93"/>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15" priority="44">
      <formula>LEN(TRIM(C1))=0</formula>
    </cfRule>
    <cfRule type="containsText" dxfId="14" priority="45" operator="containsText" text="Note">
      <formula>NOT(ISERROR(SEARCH("Note",C1)))</formula>
    </cfRule>
    <cfRule type="containsText" dxfId="13" priority="46" operator="containsText" text="Degré">
      <formula>NOT(ISERROR(SEARCH("Degré",C1)))</formula>
    </cfRule>
    <cfRule type="containsText" dxfId="12" priority="47" operator="containsText" text="Directe">
      <formula>NOT(ISERROR(SEARCH("Directe",C1)))</formula>
    </cfRule>
  </conditionalFormatting>
  <conditionalFormatting sqref="L55 T55 W55">
    <cfRule type="expression" dxfId="11" priority="43" stopIfTrue="1">
      <formula>AND(L55&lt;&gt;"",OR(L55&lt;-1,L55&gt;1))</formula>
    </cfRule>
  </conditionalFormatting>
  <conditionalFormatting sqref="L55">
    <cfRule type="expression" dxfId="10" priority="24" stopIfTrue="1">
      <formula>AND(L55&lt;&gt;"",OR(L55&lt;-1,L55&gt;1))</formula>
    </cfRule>
  </conditionalFormatting>
  <dataValidations count="11">
    <dataValidation type="list" allowBlank="1" showInputMessage="1" showErrorMessage="1" sqref="E12:E51 M12:M51">
      <formula1>Répartition</formula1>
    </dataValidation>
    <dataValidation type="list" allowBlank="1" showInputMessage="1" showErrorMessage="1" sqref="D12:D51">
      <formula1>Sexe</formula1>
    </dataValidation>
    <dataValidation type="list" allowBlank="1" showInputMessage="1" showErrorMessage="1" sqref="H11:I11 P11:Q11">
      <formula1>AFLP</formula1>
    </dataValidation>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dimension ref="B1:Z55"/>
  <sheetViews>
    <sheetView showGridLines="0" showRowColHeaders="0" zoomScale="70" zoomScaleNormal="70" workbookViewId="0">
      <pane xSplit="4" ySplit="11" topLeftCell="E27" activePane="bottomRight" state="frozen"/>
      <selection activeCell="AB33" sqref="AB33"/>
      <selection pane="topRight" activeCell="AB33" sqref="AB33"/>
      <selection pane="bottomLeft" activeCell="AB33" sqref="AB33"/>
      <selection pane="bottomRight" activeCell="V51" sqref="V51"/>
    </sheetView>
  </sheetViews>
  <sheetFormatPr baseColWidth="10" defaultRowHeight="15.6"/>
  <cols>
    <col min="1" max="1" width="3.19921875" customWidth="1"/>
    <col min="2" max="2" width="28" style="93" customWidth="1"/>
    <col min="3" max="3" width="20.5" customWidth="1"/>
    <col min="4" max="4" width="11.5" customWidth="1"/>
    <col min="5" max="7" width="15.796875" customWidth="1"/>
    <col min="8" max="9" width="13.5" customWidth="1"/>
    <col min="10" max="11" width="9.59765625" customWidth="1"/>
    <col min="12" max="12" width="10.19921875" bestFit="1" customWidth="1"/>
    <col min="13" max="13" width="18.5" customWidth="1"/>
    <col min="14" max="15" width="12" bestFit="1" customWidth="1"/>
    <col min="16" max="17" width="12" customWidth="1"/>
    <col min="18" max="19" width="9.59765625" customWidth="1"/>
    <col min="22" max="22" width="24.796875" customWidth="1"/>
    <col min="23" max="23" width="21.19921875" customWidth="1"/>
    <col min="24" max="26" width="14.19921875" hidden="1" customWidth="1"/>
  </cols>
  <sheetData>
    <row r="1" spans="2:26" ht="15.6" customHeight="1">
      <c r="B1" s="263" t="s">
        <v>487</v>
      </c>
      <c r="C1" s="265" t="str">
        <f>Type_Saisie</f>
        <v>Degré: 1- à 4+  =&gt; Conv.</v>
      </c>
      <c r="D1" s="266"/>
    </row>
    <row r="2" spans="2:26" ht="16.2" customHeight="1" thickBot="1">
      <c r="B2" s="264"/>
      <c r="C2" s="267"/>
      <c r="D2" s="268"/>
    </row>
    <row r="3" spans="2:26" ht="16.2" thickBot="1"/>
    <row r="4" spans="2:26">
      <c r="B4" s="275" t="s">
        <v>10</v>
      </c>
      <c r="C4" s="276"/>
      <c r="D4" s="277"/>
      <c r="E4" s="59"/>
      <c r="F4" s="59" t="s">
        <v>431</v>
      </c>
      <c r="H4" s="59"/>
    </row>
    <row r="5" spans="2:26" ht="21" customHeight="1" thickBot="1">
      <c r="B5" s="278" t="str">
        <f>IF(ISBLANK(Accueil!F7),"",Accueil!F7)</f>
        <v>Cocco</v>
      </c>
      <c r="C5" s="279"/>
      <c r="D5" s="280"/>
    </row>
    <row r="6" spans="2:26" ht="16.2" thickBot="1">
      <c r="K6" s="93"/>
      <c r="L6" s="93"/>
      <c r="M6" s="293" t="s">
        <v>414</v>
      </c>
      <c r="N6" s="294"/>
      <c r="O6" s="294"/>
      <c r="P6" s="294"/>
      <c r="Q6" s="294"/>
      <c r="R6" s="294"/>
      <c r="S6" s="294"/>
      <c r="T6" s="294"/>
      <c r="U6" s="294"/>
      <c r="V6" s="294"/>
      <c r="W6" s="295"/>
    </row>
    <row r="7" spans="2:26" ht="15.6" customHeight="1">
      <c r="B7" s="9" t="s">
        <v>397</v>
      </c>
      <c r="C7" s="10" t="s">
        <v>9</v>
      </c>
      <c r="D7" s="6" t="s">
        <v>99</v>
      </c>
      <c r="E7" s="6" t="s">
        <v>11</v>
      </c>
      <c r="F7" s="6" t="s">
        <v>99</v>
      </c>
      <c r="G7" s="8" t="s">
        <v>12</v>
      </c>
      <c r="I7" s="256" t="s">
        <v>427</v>
      </c>
      <c r="J7" s="257"/>
      <c r="K7" s="93"/>
      <c r="L7" s="93"/>
      <c r="M7" s="296"/>
      <c r="N7" s="297"/>
      <c r="O7" s="297"/>
      <c r="P7" s="297"/>
      <c r="Q7" s="297"/>
      <c r="R7" s="297"/>
      <c r="S7" s="297"/>
      <c r="T7" s="297"/>
      <c r="U7" s="297"/>
      <c r="V7" s="297"/>
      <c r="W7" s="298"/>
    </row>
    <row r="8" spans="2:26" ht="24" customHeight="1" thickBot="1">
      <c r="B8" s="11">
        <f>IF(ISBLANK(Accueil!B25),"",Accueil!B25)</f>
        <v>10</v>
      </c>
      <c r="C8" s="12" t="str">
        <f>IF(ISBLANK(Accueil!C25),"",Accueil!C25)</f>
        <v/>
      </c>
      <c r="D8" s="13" t="str">
        <f>IF(ISBLANK(Accueil!D25),"",Accueil!D25)</f>
        <v/>
      </c>
      <c r="E8" s="13" t="str">
        <f>IF(ISBLANK(Accueil!E25),"",Accueil!E25)</f>
        <v/>
      </c>
      <c r="F8" s="13" t="str">
        <f>IF(ISBLANK(Accueil!F25),"",Accueil!F25)</f>
        <v/>
      </c>
      <c r="G8" s="14" t="str">
        <f>IF(ISBLANK(Accueil!G25),"",Accueil!G25)</f>
        <v/>
      </c>
      <c r="I8" s="258"/>
      <c r="J8" s="259"/>
      <c r="K8" s="93"/>
      <c r="L8" s="93"/>
      <c r="M8" s="299"/>
      <c r="N8" s="300"/>
      <c r="O8" s="300"/>
      <c r="P8" s="300"/>
      <c r="Q8" s="300"/>
      <c r="R8" s="300"/>
      <c r="S8" s="300"/>
      <c r="T8" s="300"/>
      <c r="U8" s="300"/>
      <c r="V8" s="300"/>
      <c r="W8" s="301"/>
    </row>
    <row r="9" spans="2:26" ht="10.95" customHeight="1" thickBot="1"/>
    <row r="10" spans="2:26" ht="47.4" customHeight="1" thickBot="1">
      <c r="B10" s="283" t="s">
        <v>95</v>
      </c>
      <c r="C10" s="285" t="s">
        <v>96</v>
      </c>
      <c r="D10" s="281" t="s">
        <v>118</v>
      </c>
      <c r="E10" s="104" t="s">
        <v>401</v>
      </c>
      <c r="F10" s="290" t="str">
        <f>E8</f>
        <v/>
      </c>
      <c r="G10" s="291"/>
      <c r="H10" s="291"/>
      <c r="I10" s="291"/>
      <c r="J10" s="291"/>
      <c r="K10" s="291"/>
      <c r="L10" s="292"/>
      <c r="M10" s="105" t="s">
        <v>401</v>
      </c>
      <c r="N10" s="287" t="str">
        <f>G8</f>
        <v/>
      </c>
      <c r="O10" s="288"/>
      <c r="P10" s="288"/>
      <c r="Q10" s="288"/>
      <c r="R10" s="288"/>
      <c r="S10" s="288"/>
      <c r="T10" s="289"/>
      <c r="U10" s="269" t="s">
        <v>123</v>
      </c>
      <c r="V10" s="271" t="s">
        <v>412</v>
      </c>
      <c r="W10" s="273" t="s">
        <v>121</v>
      </c>
    </row>
    <row r="11" spans="2:26" ht="16.2" customHeight="1" thickBot="1">
      <c r="B11" s="284"/>
      <c r="C11" s="286"/>
      <c r="D11" s="282"/>
      <c r="E11" s="154" t="s">
        <v>122</v>
      </c>
      <c r="F11" s="155" t="s">
        <v>402</v>
      </c>
      <c r="G11" s="114" t="s">
        <v>403</v>
      </c>
      <c r="H11" s="156" t="s">
        <v>404</v>
      </c>
      <c r="I11" s="156" t="s">
        <v>405</v>
      </c>
      <c r="J11" s="139" t="s">
        <v>482</v>
      </c>
      <c r="K11" s="139" t="s">
        <v>483</v>
      </c>
      <c r="L11" s="151" t="s">
        <v>484</v>
      </c>
      <c r="M11" s="154" t="s">
        <v>122</v>
      </c>
      <c r="N11" s="155" t="s">
        <v>402</v>
      </c>
      <c r="O11" s="114" t="s">
        <v>403</v>
      </c>
      <c r="P11" s="156" t="s">
        <v>404</v>
      </c>
      <c r="Q11" s="156" t="s">
        <v>407</v>
      </c>
      <c r="R11" s="139" t="s">
        <v>482</v>
      </c>
      <c r="S11" s="139" t="s">
        <v>483</v>
      </c>
      <c r="T11" s="157" t="s">
        <v>98</v>
      </c>
      <c r="U11" s="270"/>
      <c r="V11" s="272"/>
      <c r="W11" s="274"/>
    </row>
    <row r="12" spans="2:26">
      <c r="B12" s="20"/>
      <c r="C12" s="21"/>
      <c r="D12" s="26"/>
      <c r="E12" s="106"/>
      <c r="F12" s="107"/>
      <c r="G12" s="107"/>
      <c r="H12" s="107"/>
      <c r="I12" s="110"/>
      <c r="J12" s="140"/>
      <c r="K12" s="141"/>
      <c r="L12" s="116"/>
      <c r="M12" s="106"/>
      <c r="N12" s="107"/>
      <c r="O12" s="107"/>
      <c r="P12" s="107"/>
      <c r="Q12" s="110"/>
      <c r="R12" s="140"/>
      <c r="S12" s="141"/>
      <c r="T12" s="115"/>
      <c r="U12" s="98"/>
      <c r="V12" s="101"/>
      <c r="W12" s="96" t="str">
        <f>IF( COUNTIF(L12:T12,"AB")=2, "AB",  IF(E12="","", IF($U12=1,  IF( V12="Note unique invalidée","DI",  IF(V12="","Choix pour 1 Note",  IF(SUM(COUNTIF(L12:T12,"AB"),U12)=2, "AB", IF(AND(COUNTIF(L12:T12,"4 AFLP ?")=0,COUNTA(E12,M12)=2), SUM(L12,T12) / (2-$U12), "ERREUR") ))),     IF($U12=2,"DI",IF(AND(COUNTIF(L12:T12,"4 AFLP ?")=0,COUNTA(E12,M12)=2), SUM(L12,T12) / (2-$U12), "ERREUR")   ))))</f>
        <v/>
      </c>
      <c r="X12" s="17" t="str">
        <f t="shared" ref="X12:X51" si="0">IF(E12="Répartition_2_6","Ventilation_2_6",IF(E12="Répartition_4_4","Ventilation_4_4",IF(E12="Répartition_6_2","Ventilation_6_2","""")))</f>
        <v>"</v>
      </c>
      <c r="Y12" s="17" t="str">
        <f t="shared" ref="Y12:Y51" si="1">IF(K12="Répartition_2_6","Ventilation_2_6",IF(K12="Répartition_4_4","Ventilation_4_4",IF(K12="Répartition_6_2","Ventilation_6_2","""")))</f>
        <v>"</v>
      </c>
      <c r="Z12" t="e">
        <f>IF(#REF!="Répartition_2_6","Ventilation_2_6",IF(#REF!="Répartition_4_4","Ventilation_4_4",IF(#REF!="Répartition_6_2","Ventilation_6_2","""")))</f>
        <v>#REF!</v>
      </c>
    </row>
    <row r="13" spans="2:26">
      <c r="B13" s="22"/>
      <c r="C13" s="23"/>
      <c r="D13" s="27"/>
      <c r="E13" s="95"/>
      <c r="F13" s="94"/>
      <c r="G13" s="94"/>
      <c r="H13" s="94"/>
      <c r="I13" s="111"/>
      <c r="J13" s="142"/>
      <c r="K13" s="143"/>
      <c r="L13" s="116"/>
      <c r="M13" s="95"/>
      <c r="N13" s="94"/>
      <c r="O13" s="94"/>
      <c r="P13" s="94"/>
      <c r="Q13" s="111"/>
      <c r="R13" s="142"/>
      <c r="S13" s="143"/>
      <c r="T13" s="116"/>
      <c r="U13" s="99"/>
      <c r="V13" s="102"/>
      <c r="W13" s="97" t="str">
        <f t="shared" ref="W13:W51" si="2">IF( COUNTIF(L13:T13,"AB")=2, "AB",  IF(E13="","", IF($U13=1,  IF( V13="Note unique invalidée","DI",  IF(V13="","Choix pour 1 Note",  IF(SUM(COUNTIF(L13:T13,"AB"),U13)=2, "AB", IF(AND(COUNTIF(L13:T13,"4 AFLP ?")=0,COUNTA(E13,M13)=2), SUM(L13,T13) / (2-$U13), "ERREUR") ))),     IF($U13=2,"DI",IF(AND(COUNTIF(L13:T13,"4 AFLP ?")=0,COUNTA(E13,M13)=2), SUM(L13,T13) / (2-$U13), "ERREUR")   ))))</f>
        <v/>
      </c>
      <c r="X13" s="17" t="str">
        <f t="shared" si="0"/>
        <v>"</v>
      </c>
      <c r="Y13" s="17" t="str">
        <f t="shared" si="1"/>
        <v>"</v>
      </c>
      <c r="Z13" t="e">
        <f>IF(#REF!="Répartition_2_6","Ventilation_2_6",IF(#REF!="Répartition_4_4","Ventilation_4_4",IF(#REF!="Répartition_6_2","Ventilation_6_2","""")))</f>
        <v>#REF!</v>
      </c>
    </row>
    <row r="14" spans="2:26">
      <c r="B14" s="22"/>
      <c r="C14" s="23"/>
      <c r="D14" s="27"/>
      <c r="E14" s="95"/>
      <c r="F14" s="94"/>
      <c r="G14" s="94"/>
      <c r="H14" s="94"/>
      <c r="I14" s="111"/>
      <c r="J14" s="142"/>
      <c r="K14" s="143"/>
      <c r="L14" s="116"/>
      <c r="M14" s="95"/>
      <c r="N14" s="94"/>
      <c r="O14" s="94"/>
      <c r="P14" s="94"/>
      <c r="Q14" s="111"/>
      <c r="R14" s="142"/>
      <c r="S14" s="142"/>
      <c r="T14" s="116"/>
      <c r="U14" s="99"/>
      <c r="V14" s="102"/>
      <c r="W14" s="97" t="str">
        <f t="shared" si="2"/>
        <v/>
      </c>
      <c r="X14" s="17" t="str">
        <f t="shared" si="0"/>
        <v>"</v>
      </c>
      <c r="Y14" s="17" t="str">
        <f t="shared" si="1"/>
        <v>"</v>
      </c>
      <c r="Z14" t="e">
        <f>IF(#REF!="Répartition_2_6","Ventilation_2_6",IF(#REF!="Répartition_4_4","Ventilation_4_4",IF(#REF!="Répartition_6_2","Ventilation_6_2","""")))</f>
        <v>#REF!</v>
      </c>
    </row>
    <row r="15" spans="2:26">
      <c r="B15" s="22"/>
      <c r="C15" s="23"/>
      <c r="D15" s="27"/>
      <c r="E15" s="95"/>
      <c r="F15" s="94"/>
      <c r="G15" s="94"/>
      <c r="H15" s="94"/>
      <c r="I15" s="111"/>
      <c r="J15" s="142"/>
      <c r="K15" s="143"/>
      <c r="L15" s="116"/>
      <c r="M15" s="95"/>
      <c r="N15" s="94"/>
      <c r="O15" s="94"/>
      <c r="P15" s="94"/>
      <c r="Q15" s="111"/>
      <c r="R15" s="142"/>
      <c r="S15" s="143"/>
      <c r="T15" s="116"/>
      <c r="U15" s="99"/>
      <c r="V15" s="102"/>
      <c r="W15" s="97" t="str">
        <f t="shared" si="2"/>
        <v/>
      </c>
      <c r="X15" s="17" t="str">
        <f t="shared" si="0"/>
        <v>"</v>
      </c>
      <c r="Y15" s="17" t="str">
        <f t="shared" si="1"/>
        <v>"</v>
      </c>
      <c r="Z15" t="e">
        <f>IF(#REF!="Répartition_2_6","Ventilation_2_6",IF(#REF!="Répartition_4_4","Ventilation_4_4",IF(#REF!="Répartition_6_2","Ventilation_6_2","""")))</f>
        <v>#REF!</v>
      </c>
    </row>
    <row r="16" spans="2:26">
      <c r="B16" s="22"/>
      <c r="C16" s="23"/>
      <c r="D16" s="27"/>
      <c r="E16" s="95"/>
      <c r="F16" s="94"/>
      <c r="G16" s="94"/>
      <c r="H16" s="94"/>
      <c r="I16" s="111"/>
      <c r="J16" s="142"/>
      <c r="K16" s="143"/>
      <c r="L16" s="116"/>
      <c r="M16" s="95"/>
      <c r="N16" s="94"/>
      <c r="O16" s="94"/>
      <c r="P16" s="94"/>
      <c r="Q16" s="111"/>
      <c r="R16" s="142"/>
      <c r="S16" s="143"/>
      <c r="T16" s="116"/>
      <c r="U16" s="99"/>
      <c r="V16" s="102"/>
      <c r="W16" s="97" t="str">
        <f t="shared" si="2"/>
        <v/>
      </c>
      <c r="X16" s="17" t="str">
        <f t="shared" si="0"/>
        <v>"</v>
      </c>
      <c r="Y16" s="17" t="str">
        <f t="shared" si="1"/>
        <v>"</v>
      </c>
      <c r="Z16" t="e">
        <f>IF(#REF!="Répartition_2_6","Ventilation_2_6",IF(#REF!="Répartition_4_4","Ventilation_4_4",IF(#REF!="Répartition_6_2","Ventilation_6_2","""")))</f>
        <v>#REF!</v>
      </c>
    </row>
    <row r="17" spans="2:26">
      <c r="B17" s="22"/>
      <c r="C17" s="23"/>
      <c r="D17" s="27"/>
      <c r="E17" s="95"/>
      <c r="F17" s="94"/>
      <c r="G17" s="94"/>
      <c r="H17" s="94"/>
      <c r="I17" s="111"/>
      <c r="J17" s="142"/>
      <c r="K17" s="143"/>
      <c r="L17" s="116"/>
      <c r="M17" s="95"/>
      <c r="N17" s="94"/>
      <c r="O17" s="94"/>
      <c r="P17" s="94"/>
      <c r="Q17" s="111"/>
      <c r="R17" s="142"/>
      <c r="S17" s="143"/>
      <c r="T17" s="116"/>
      <c r="U17" s="99"/>
      <c r="V17" s="102"/>
      <c r="W17" s="97" t="str">
        <f t="shared" si="2"/>
        <v/>
      </c>
      <c r="X17" s="17" t="str">
        <f t="shared" si="0"/>
        <v>"</v>
      </c>
      <c r="Y17" s="17" t="str">
        <f t="shared" si="1"/>
        <v>"</v>
      </c>
      <c r="Z17" t="e">
        <f>IF(#REF!="Répartition_2_6","Ventilation_2_6",IF(#REF!="Répartition_4_4","Ventilation_4_4",IF(#REF!="Répartition_6_2","Ventilation_6_2","""")))</f>
        <v>#REF!</v>
      </c>
    </row>
    <row r="18" spans="2:26">
      <c r="B18" s="22"/>
      <c r="C18" s="23"/>
      <c r="D18" s="27"/>
      <c r="E18" s="95"/>
      <c r="F18" s="94"/>
      <c r="G18" s="94"/>
      <c r="H18" s="94"/>
      <c r="I18" s="111"/>
      <c r="J18" s="142"/>
      <c r="K18" s="143"/>
      <c r="L18" s="116"/>
      <c r="M18" s="95"/>
      <c r="N18" s="94"/>
      <c r="O18" s="94"/>
      <c r="P18" s="94"/>
      <c r="Q18" s="111"/>
      <c r="R18" s="142"/>
      <c r="S18" s="143"/>
      <c r="T18" s="116"/>
      <c r="U18" s="99"/>
      <c r="V18" s="102"/>
      <c r="W18" s="170" t="str">
        <f t="shared" si="2"/>
        <v/>
      </c>
      <c r="X18" s="17" t="str">
        <f t="shared" si="0"/>
        <v>"</v>
      </c>
      <c r="Y18" s="17" t="str">
        <f t="shared" si="1"/>
        <v>"</v>
      </c>
      <c r="Z18" t="e">
        <f>IF(#REF!="Répartition_2_6","Ventilation_2_6",IF(#REF!="Répartition_4_4","Ventilation_4_4",IF(#REF!="Répartition_6_2","Ventilation_6_2","""")))</f>
        <v>#REF!</v>
      </c>
    </row>
    <row r="19" spans="2:26">
      <c r="B19" s="22"/>
      <c r="C19" s="23"/>
      <c r="D19" s="27"/>
      <c r="E19" s="95"/>
      <c r="F19" s="94"/>
      <c r="G19" s="94"/>
      <c r="H19" s="94"/>
      <c r="I19" s="111"/>
      <c r="J19" s="142"/>
      <c r="K19" s="143"/>
      <c r="L19" s="116"/>
      <c r="M19" s="95"/>
      <c r="N19" s="94"/>
      <c r="O19" s="94"/>
      <c r="P19" s="94"/>
      <c r="Q19" s="111"/>
      <c r="R19" s="142"/>
      <c r="S19" s="143"/>
      <c r="T19" s="116"/>
      <c r="U19" s="99"/>
      <c r="V19" s="102"/>
      <c r="W19" s="97" t="str">
        <f t="shared" si="2"/>
        <v/>
      </c>
      <c r="X19" s="17" t="str">
        <f t="shared" si="0"/>
        <v>"</v>
      </c>
      <c r="Y19" s="17" t="str">
        <f t="shared" si="1"/>
        <v>"</v>
      </c>
      <c r="Z19" t="e">
        <f>IF(#REF!="Répartition_2_6","Ventilation_2_6",IF(#REF!="Répartition_4_4","Ventilation_4_4",IF(#REF!="Répartition_6_2","Ventilation_6_2","""")))</f>
        <v>#REF!</v>
      </c>
    </row>
    <row r="20" spans="2:26">
      <c r="B20" s="22"/>
      <c r="C20" s="23"/>
      <c r="D20" s="27"/>
      <c r="E20" s="95"/>
      <c r="F20" s="94"/>
      <c r="G20" s="94"/>
      <c r="H20" s="94"/>
      <c r="I20" s="111"/>
      <c r="J20" s="142"/>
      <c r="K20" s="143"/>
      <c r="L20" s="116"/>
      <c r="M20" s="95"/>
      <c r="N20" s="94"/>
      <c r="O20" s="94"/>
      <c r="P20" s="94"/>
      <c r="Q20" s="111"/>
      <c r="R20" s="142"/>
      <c r="S20" s="143"/>
      <c r="T20" s="116"/>
      <c r="U20" s="99"/>
      <c r="V20" s="102"/>
      <c r="W20" s="97" t="str">
        <f t="shared" si="2"/>
        <v/>
      </c>
      <c r="X20" s="17" t="str">
        <f t="shared" si="0"/>
        <v>"</v>
      </c>
      <c r="Y20" s="17" t="str">
        <f t="shared" si="1"/>
        <v>"</v>
      </c>
      <c r="Z20" t="e">
        <f>IF(#REF!="Répartition_2_6","Ventilation_2_6",IF(#REF!="Répartition_4_4","Ventilation_4_4",IF(#REF!="Répartition_6_2","Ventilation_6_2","""")))</f>
        <v>#REF!</v>
      </c>
    </row>
    <row r="21" spans="2:26">
      <c r="B21" s="22"/>
      <c r="C21" s="23"/>
      <c r="D21" s="27"/>
      <c r="E21" s="95"/>
      <c r="F21" s="94"/>
      <c r="G21" s="94"/>
      <c r="H21" s="94"/>
      <c r="I21" s="111"/>
      <c r="J21" s="142"/>
      <c r="K21" s="143"/>
      <c r="L21" s="116"/>
      <c r="M21" s="95"/>
      <c r="N21" s="94"/>
      <c r="O21" s="94"/>
      <c r="P21" s="94"/>
      <c r="Q21" s="111"/>
      <c r="R21" s="142"/>
      <c r="S21" s="143"/>
      <c r="T21" s="116"/>
      <c r="U21" s="99"/>
      <c r="V21" s="102"/>
      <c r="W21" s="97" t="str">
        <f t="shared" si="2"/>
        <v/>
      </c>
      <c r="X21" s="17" t="str">
        <f t="shared" si="0"/>
        <v>"</v>
      </c>
      <c r="Y21" s="17" t="str">
        <f t="shared" si="1"/>
        <v>"</v>
      </c>
      <c r="Z21" t="e">
        <f>IF(#REF!="Répartition_2_6","Ventilation_2_6",IF(#REF!="Répartition_4_4","Ventilation_4_4",IF(#REF!="Répartition_6_2","Ventilation_6_2","""")))</f>
        <v>#REF!</v>
      </c>
    </row>
    <row r="22" spans="2:26">
      <c r="B22" s="22"/>
      <c r="C22" s="23"/>
      <c r="D22" s="27"/>
      <c r="E22" s="95"/>
      <c r="F22" s="94"/>
      <c r="G22" s="94"/>
      <c r="H22" s="94"/>
      <c r="I22" s="111"/>
      <c r="J22" s="142"/>
      <c r="K22" s="143"/>
      <c r="L22" s="116"/>
      <c r="M22" s="95"/>
      <c r="N22" s="94"/>
      <c r="O22" s="94"/>
      <c r="P22" s="94"/>
      <c r="Q22" s="111"/>
      <c r="R22" s="142"/>
      <c r="S22" s="143"/>
      <c r="T22" s="116"/>
      <c r="U22" s="99"/>
      <c r="V22" s="102"/>
      <c r="W22" s="97" t="str">
        <f t="shared" si="2"/>
        <v/>
      </c>
      <c r="X22" s="17" t="str">
        <f t="shared" si="0"/>
        <v>"</v>
      </c>
      <c r="Y22" s="17" t="str">
        <f t="shared" si="1"/>
        <v>"</v>
      </c>
      <c r="Z22" t="e">
        <f>IF(#REF!="Répartition_2_6","Ventilation_2_6",IF(#REF!="Répartition_4_4","Ventilation_4_4",IF(#REF!="Répartition_6_2","Ventilation_6_2","""")))</f>
        <v>#REF!</v>
      </c>
    </row>
    <row r="23" spans="2:26">
      <c r="B23" s="22"/>
      <c r="C23" s="23"/>
      <c r="D23" s="27"/>
      <c r="E23" s="95"/>
      <c r="F23" s="94"/>
      <c r="G23" s="94"/>
      <c r="H23" s="94"/>
      <c r="I23" s="111"/>
      <c r="J23" s="142"/>
      <c r="K23" s="143"/>
      <c r="L23" s="116"/>
      <c r="M23" s="95"/>
      <c r="N23" s="94"/>
      <c r="O23" s="94"/>
      <c r="P23" s="94"/>
      <c r="Q23" s="111"/>
      <c r="R23" s="142"/>
      <c r="S23" s="143"/>
      <c r="T23" s="116"/>
      <c r="U23" s="99"/>
      <c r="V23" s="102"/>
      <c r="W23" s="97" t="str">
        <f t="shared" si="2"/>
        <v/>
      </c>
      <c r="X23" s="17" t="str">
        <f t="shared" si="0"/>
        <v>"</v>
      </c>
      <c r="Y23" s="17" t="str">
        <f t="shared" si="1"/>
        <v>"</v>
      </c>
      <c r="Z23" t="e">
        <f>IF(#REF!="Répartition_2_6","Ventilation_2_6",IF(#REF!="Répartition_4_4","Ventilation_4_4",IF(#REF!="Répartition_6_2","Ventilation_6_2","""")))</f>
        <v>#REF!</v>
      </c>
    </row>
    <row r="24" spans="2:26">
      <c r="B24" s="22"/>
      <c r="C24" s="23"/>
      <c r="D24" s="27"/>
      <c r="E24" s="95"/>
      <c r="F24" s="94"/>
      <c r="G24" s="94"/>
      <c r="H24" s="94"/>
      <c r="I24" s="111"/>
      <c r="J24" s="142"/>
      <c r="K24" s="143"/>
      <c r="L24" s="116"/>
      <c r="M24" s="95"/>
      <c r="N24" s="94"/>
      <c r="O24" s="94"/>
      <c r="P24" s="94"/>
      <c r="Q24" s="111"/>
      <c r="R24" s="142"/>
      <c r="S24" s="143"/>
      <c r="T24" s="116"/>
      <c r="U24" s="99"/>
      <c r="V24" s="102"/>
      <c r="W24" s="97" t="str">
        <f t="shared" si="2"/>
        <v/>
      </c>
      <c r="X24" s="17" t="str">
        <f t="shared" si="0"/>
        <v>"</v>
      </c>
      <c r="Y24" s="17" t="str">
        <f t="shared" si="1"/>
        <v>"</v>
      </c>
      <c r="Z24" t="e">
        <f>IF(#REF!="Répartition_2_6","Ventilation_2_6",IF(#REF!="Répartition_4_4","Ventilation_4_4",IF(#REF!="Répartition_6_2","Ventilation_6_2","""")))</f>
        <v>#REF!</v>
      </c>
    </row>
    <row r="25" spans="2:26">
      <c r="B25" s="22"/>
      <c r="C25" s="23"/>
      <c r="D25" s="27"/>
      <c r="E25" s="95"/>
      <c r="F25" s="94"/>
      <c r="G25" s="94"/>
      <c r="H25" s="94"/>
      <c r="I25" s="111"/>
      <c r="J25" s="142"/>
      <c r="K25" s="143"/>
      <c r="L25" s="116"/>
      <c r="M25" s="95"/>
      <c r="N25" s="94"/>
      <c r="O25" s="94"/>
      <c r="P25" s="94"/>
      <c r="Q25" s="111"/>
      <c r="R25" s="142"/>
      <c r="S25" s="143"/>
      <c r="T25" s="116"/>
      <c r="U25" s="99"/>
      <c r="V25" s="102"/>
      <c r="W25" s="97" t="str">
        <f t="shared" si="2"/>
        <v/>
      </c>
      <c r="X25" s="17" t="str">
        <f t="shared" si="0"/>
        <v>"</v>
      </c>
      <c r="Y25" s="17" t="str">
        <f t="shared" si="1"/>
        <v>"</v>
      </c>
      <c r="Z25" t="e">
        <f>IF(#REF!="Répartition_2_6","Ventilation_2_6",IF(#REF!="Répartition_4_4","Ventilation_4_4",IF(#REF!="Répartition_6_2","Ventilation_6_2","""")))</f>
        <v>#REF!</v>
      </c>
    </row>
    <row r="26" spans="2:26">
      <c r="B26" s="22"/>
      <c r="C26" s="23"/>
      <c r="D26" s="27"/>
      <c r="E26" s="95"/>
      <c r="F26" s="94"/>
      <c r="G26" s="94"/>
      <c r="H26" s="94"/>
      <c r="I26" s="111"/>
      <c r="J26" s="142"/>
      <c r="K26" s="143"/>
      <c r="L26" s="116"/>
      <c r="M26" s="95"/>
      <c r="N26" s="94"/>
      <c r="O26" s="94"/>
      <c r="P26" s="94"/>
      <c r="Q26" s="111"/>
      <c r="R26" s="142"/>
      <c r="S26" s="143"/>
      <c r="T26" s="116"/>
      <c r="U26" s="99"/>
      <c r="V26" s="102"/>
      <c r="W26" s="97" t="str">
        <f t="shared" si="2"/>
        <v/>
      </c>
      <c r="X26" s="17" t="str">
        <f t="shared" si="0"/>
        <v>"</v>
      </c>
      <c r="Y26" s="17" t="str">
        <f t="shared" si="1"/>
        <v>"</v>
      </c>
      <c r="Z26" t="e">
        <f>IF(#REF!="Répartition_2_6","Ventilation_2_6",IF(#REF!="Répartition_4_4","Ventilation_4_4",IF(#REF!="Répartition_6_2","Ventilation_6_2","""")))</f>
        <v>#REF!</v>
      </c>
    </row>
    <row r="27" spans="2:26">
      <c r="B27" s="22"/>
      <c r="C27" s="23"/>
      <c r="D27" s="27"/>
      <c r="E27" s="95"/>
      <c r="F27" s="94"/>
      <c r="G27" s="94"/>
      <c r="H27" s="94"/>
      <c r="I27" s="111"/>
      <c r="J27" s="142"/>
      <c r="K27" s="143"/>
      <c r="L27" s="116"/>
      <c r="M27" s="95"/>
      <c r="N27" s="94"/>
      <c r="O27" s="94"/>
      <c r="P27" s="94"/>
      <c r="Q27" s="111"/>
      <c r="R27" s="142"/>
      <c r="S27" s="143"/>
      <c r="T27" s="116"/>
      <c r="U27" s="99"/>
      <c r="V27" s="102"/>
      <c r="W27" s="97" t="str">
        <f t="shared" si="2"/>
        <v/>
      </c>
      <c r="X27" s="17" t="str">
        <f t="shared" si="0"/>
        <v>"</v>
      </c>
      <c r="Y27" s="17" t="str">
        <f t="shared" si="1"/>
        <v>"</v>
      </c>
      <c r="Z27" t="e">
        <f>IF(#REF!="Répartition_2_6","Ventilation_2_6",IF(#REF!="Répartition_4_4","Ventilation_4_4",IF(#REF!="Répartition_6_2","Ventilation_6_2","""")))</f>
        <v>#REF!</v>
      </c>
    </row>
    <row r="28" spans="2:26">
      <c r="B28" s="22"/>
      <c r="C28" s="23"/>
      <c r="D28" s="27"/>
      <c r="E28" s="95"/>
      <c r="F28" s="94"/>
      <c r="G28" s="94"/>
      <c r="H28" s="94"/>
      <c r="I28" s="111"/>
      <c r="J28" s="142"/>
      <c r="K28" s="143"/>
      <c r="L28" s="116"/>
      <c r="M28" s="95"/>
      <c r="N28" s="94"/>
      <c r="O28" s="94"/>
      <c r="P28" s="94"/>
      <c r="Q28" s="111"/>
      <c r="R28" s="142"/>
      <c r="S28" s="143"/>
      <c r="T28" s="116"/>
      <c r="U28" s="99"/>
      <c r="V28" s="102"/>
      <c r="W28" s="97" t="str">
        <f t="shared" si="2"/>
        <v/>
      </c>
      <c r="X28" s="17" t="str">
        <f t="shared" si="0"/>
        <v>"</v>
      </c>
      <c r="Y28" s="17" t="str">
        <f t="shared" si="1"/>
        <v>"</v>
      </c>
      <c r="Z28" t="e">
        <f>IF(#REF!="Répartition_2_6","Ventilation_2_6",IF(#REF!="Répartition_4_4","Ventilation_4_4",IF(#REF!="Répartition_6_2","Ventilation_6_2","""")))</f>
        <v>#REF!</v>
      </c>
    </row>
    <row r="29" spans="2:26">
      <c r="B29" s="22"/>
      <c r="C29" s="23"/>
      <c r="D29" s="27"/>
      <c r="E29" s="95"/>
      <c r="F29" s="94"/>
      <c r="G29" s="94"/>
      <c r="H29" s="94"/>
      <c r="I29" s="111"/>
      <c r="J29" s="142"/>
      <c r="K29" s="143"/>
      <c r="L29" s="116"/>
      <c r="M29" s="95"/>
      <c r="N29" s="94"/>
      <c r="O29" s="94"/>
      <c r="P29" s="94"/>
      <c r="Q29" s="111"/>
      <c r="R29" s="142"/>
      <c r="S29" s="143"/>
      <c r="T29" s="116"/>
      <c r="U29" s="99"/>
      <c r="V29" s="102"/>
      <c r="W29" s="97" t="str">
        <f t="shared" si="2"/>
        <v/>
      </c>
      <c r="X29" s="17" t="str">
        <f t="shared" si="0"/>
        <v>"</v>
      </c>
      <c r="Y29" s="17" t="str">
        <f t="shared" si="1"/>
        <v>"</v>
      </c>
      <c r="Z29" t="e">
        <f>IF(#REF!="Répartition_2_6","Ventilation_2_6",IF(#REF!="Répartition_4_4","Ventilation_4_4",IF(#REF!="Répartition_6_2","Ventilation_6_2","""")))</f>
        <v>#REF!</v>
      </c>
    </row>
    <row r="30" spans="2:26">
      <c r="B30" s="22"/>
      <c r="C30" s="23"/>
      <c r="D30" s="27"/>
      <c r="E30" s="95"/>
      <c r="F30" s="94"/>
      <c r="G30" s="94"/>
      <c r="H30" s="94"/>
      <c r="I30" s="111"/>
      <c r="J30" s="142"/>
      <c r="K30" s="143"/>
      <c r="L30" s="116"/>
      <c r="M30" s="95"/>
      <c r="N30" s="94"/>
      <c r="O30" s="94"/>
      <c r="P30" s="94"/>
      <c r="Q30" s="111"/>
      <c r="R30" s="142"/>
      <c r="S30" s="143"/>
      <c r="T30" s="116"/>
      <c r="U30" s="99"/>
      <c r="V30" s="102"/>
      <c r="W30" s="97" t="str">
        <f t="shared" si="2"/>
        <v/>
      </c>
      <c r="X30" s="17" t="str">
        <f t="shared" si="0"/>
        <v>"</v>
      </c>
      <c r="Y30" s="17" t="str">
        <f t="shared" si="1"/>
        <v>"</v>
      </c>
      <c r="Z30" t="e">
        <f>IF(#REF!="Répartition_2_6","Ventilation_2_6",IF(#REF!="Répartition_4_4","Ventilation_4_4",IF(#REF!="Répartition_6_2","Ventilation_6_2","""")))</f>
        <v>#REF!</v>
      </c>
    </row>
    <row r="31" spans="2:26">
      <c r="B31" s="22"/>
      <c r="C31" s="23"/>
      <c r="D31" s="27"/>
      <c r="E31" s="95"/>
      <c r="F31" s="94"/>
      <c r="G31" s="94"/>
      <c r="H31" s="94"/>
      <c r="I31" s="111"/>
      <c r="J31" s="142"/>
      <c r="K31" s="143"/>
      <c r="L31" s="116"/>
      <c r="M31" s="95"/>
      <c r="N31" s="94"/>
      <c r="O31" s="94"/>
      <c r="P31" s="94"/>
      <c r="Q31" s="111"/>
      <c r="R31" s="142"/>
      <c r="S31" s="143"/>
      <c r="T31" s="116"/>
      <c r="U31" s="99"/>
      <c r="V31" s="102"/>
      <c r="W31" s="97" t="str">
        <f t="shared" si="2"/>
        <v/>
      </c>
      <c r="X31" s="17" t="str">
        <f t="shared" si="0"/>
        <v>"</v>
      </c>
      <c r="Y31" s="17" t="str">
        <f t="shared" si="1"/>
        <v>"</v>
      </c>
      <c r="Z31" t="e">
        <f>IF(#REF!="Répartition_2_6","Ventilation_2_6",IF(#REF!="Répartition_4_4","Ventilation_4_4",IF(#REF!="Répartition_6_2","Ventilation_6_2","""")))</f>
        <v>#REF!</v>
      </c>
    </row>
    <row r="32" spans="2:26">
      <c r="B32" s="22"/>
      <c r="C32" s="23"/>
      <c r="D32" s="27"/>
      <c r="E32" s="95"/>
      <c r="F32" s="94"/>
      <c r="G32" s="94"/>
      <c r="H32" s="94"/>
      <c r="I32" s="111"/>
      <c r="J32" s="142"/>
      <c r="K32" s="143"/>
      <c r="L32" s="116"/>
      <c r="M32" s="95"/>
      <c r="N32" s="94"/>
      <c r="O32" s="94"/>
      <c r="P32" s="94"/>
      <c r="Q32" s="111"/>
      <c r="R32" s="142"/>
      <c r="S32" s="143"/>
      <c r="T32" s="116"/>
      <c r="U32" s="99"/>
      <c r="V32" s="102"/>
      <c r="W32" s="97" t="str">
        <f t="shared" si="2"/>
        <v/>
      </c>
      <c r="X32" s="17" t="str">
        <f t="shared" si="0"/>
        <v>"</v>
      </c>
      <c r="Y32" s="17" t="str">
        <f t="shared" si="1"/>
        <v>"</v>
      </c>
      <c r="Z32" t="e">
        <f>IF(#REF!="Répartition_2_6","Ventilation_2_6",IF(#REF!="Répartition_4_4","Ventilation_4_4",IF(#REF!="Répartition_6_2","Ventilation_6_2","""")))</f>
        <v>#REF!</v>
      </c>
    </row>
    <row r="33" spans="2:26">
      <c r="B33" s="22"/>
      <c r="C33" s="23"/>
      <c r="D33" s="27"/>
      <c r="E33" s="95"/>
      <c r="F33" s="94"/>
      <c r="G33" s="94"/>
      <c r="H33" s="94"/>
      <c r="I33" s="111"/>
      <c r="J33" s="142"/>
      <c r="K33" s="143"/>
      <c r="L33" s="116"/>
      <c r="M33" s="95"/>
      <c r="N33" s="94"/>
      <c r="O33" s="94"/>
      <c r="P33" s="94"/>
      <c r="Q33" s="111"/>
      <c r="R33" s="142"/>
      <c r="S33" s="143"/>
      <c r="T33" s="116"/>
      <c r="U33" s="99"/>
      <c r="V33" s="102"/>
      <c r="W33" s="97" t="str">
        <f t="shared" si="2"/>
        <v/>
      </c>
      <c r="X33" s="17" t="str">
        <f t="shared" si="0"/>
        <v>"</v>
      </c>
      <c r="Y33" s="17" t="str">
        <f t="shared" si="1"/>
        <v>"</v>
      </c>
      <c r="Z33" t="e">
        <f>IF(#REF!="Répartition_2_6","Ventilation_2_6",IF(#REF!="Répartition_4_4","Ventilation_4_4",IF(#REF!="Répartition_6_2","Ventilation_6_2","""")))</f>
        <v>#REF!</v>
      </c>
    </row>
    <row r="34" spans="2:26">
      <c r="B34" s="22"/>
      <c r="C34" s="23"/>
      <c r="D34" s="27"/>
      <c r="E34" s="95"/>
      <c r="F34" s="94"/>
      <c r="G34" s="94"/>
      <c r="H34" s="94"/>
      <c r="I34" s="111"/>
      <c r="J34" s="142"/>
      <c r="K34" s="143"/>
      <c r="L34" s="116"/>
      <c r="M34" s="95"/>
      <c r="N34" s="94"/>
      <c r="O34" s="94"/>
      <c r="P34" s="94"/>
      <c r="Q34" s="111"/>
      <c r="R34" s="142"/>
      <c r="S34" s="143"/>
      <c r="T34" s="116"/>
      <c r="U34" s="99"/>
      <c r="V34" s="102"/>
      <c r="W34" s="97" t="str">
        <f t="shared" si="2"/>
        <v/>
      </c>
      <c r="X34" s="17" t="str">
        <f t="shared" si="0"/>
        <v>"</v>
      </c>
      <c r="Y34" s="17" t="str">
        <f t="shared" si="1"/>
        <v>"</v>
      </c>
      <c r="Z34" t="e">
        <f>IF(#REF!="Répartition_2_6","Ventilation_2_6",IF(#REF!="Répartition_4_4","Ventilation_4_4",IF(#REF!="Répartition_6_2","Ventilation_6_2","""")))</f>
        <v>#REF!</v>
      </c>
    </row>
    <row r="35" spans="2:26">
      <c r="B35" s="22"/>
      <c r="C35" s="23"/>
      <c r="D35" s="27"/>
      <c r="E35" s="95"/>
      <c r="F35" s="94"/>
      <c r="G35" s="94"/>
      <c r="H35" s="94"/>
      <c r="I35" s="111"/>
      <c r="J35" s="142"/>
      <c r="K35" s="143"/>
      <c r="L35" s="116"/>
      <c r="M35" s="95"/>
      <c r="N35" s="94"/>
      <c r="O35" s="94"/>
      <c r="P35" s="94"/>
      <c r="Q35" s="111"/>
      <c r="R35" s="142"/>
      <c r="S35" s="143"/>
      <c r="T35" s="116"/>
      <c r="U35" s="99"/>
      <c r="V35" s="102"/>
      <c r="W35" s="97" t="str">
        <f t="shared" si="2"/>
        <v/>
      </c>
      <c r="X35" s="17" t="str">
        <f t="shared" si="0"/>
        <v>"</v>
      </c>
      <c r="Y35" s="17" t="str">
        <f t="shared" si="1"/>
        <v>"</v>
      </c>
      <c r="Z35" t="e">
        <f>IF(#REF!="Répartition_2_6","Ventilation_2_6",IF(#REF!="Répartition_4_4","Ventilation_4_4",IF(#REF!="Répartition_6_2","Ventilation_6_2","""")))</f>
        <v>#REF!</v>
      </c>
    </row>
    <row r="36" spans="2:26">
      <c r="B36" s="22"/>
      <c r="C36" s="23"/>
      <c r="D36" s="27"/>
      <c r="E36" s="95"/>
      <c r="F36" s="94"/>
      <c r="G36" s="94"/>
      <c r="H36" s="94"/>
      <c r="I36" s="111"/>
      <c r="J36" s="142"/>
      <c r="K36" s="143"/>
      <c r="L36" s="116"/>
      <c r="M36" s="95"/>
      <c r="N36" s="94"/>
      <c r="O36" s="94"/>
      <c r="P36" s="94"/>
      <c r="Q36" s="111"/>
      <c r="R36" s="142"/>
      <c r="S36" s="143"/>
      <c r="T36" s="116"/>
      <c r="U36" s="99"/>
      <c r="V36" s="102"/>
      <c r="W36" s="97" t="str">
        <f t="shared" si="2"/>
        <v/>
      </c>
      <c r="X36" s="17" t="str">
        <f t="shared" si="0"/>
        <v>"</v>
      </c>
      <c r="Y36" s="17" t="str">
        <f t="shared" si="1"/>
        <v>"</v>
      </c>
      <c r="Z36" t="e">
        <f>IF(#REF!="Répartition_2_6","Ventilation_2_6",IF(#REF!="Répartition_4_4","Ventilation_4_4",IF(#REF!="Répartition_6_2","Ventilation_6_2","""")))</f>
        <v>#REF!</v>
      </c>
    </row>
    <row r="37" spans="2:26">
      <c r="B37" s="22"/>
      <c r="C37" s="23"/>
      <c r="D37" s="27"/>
      <c r="E37" s="95"/>
      <c r="F37" s="94"/>
      <c r="G37" s="94"/>
      <c r="H37" s="94"/>
      <c r="I37" s="111"/>
      <c r="J37" s="142"/>
      <c r="K37" s="143"/>
      <c r="L37" s="116"/>
      <c r="M37" s="95"/>
      <c r="N37" s="94"/>
      <c r="O37" s="94"/>
      <c r="P37" s="94"/>
      <c r="Q37" s="111"/>
      <c r="R37" s="142"/>
      <c r="S37" s="143"/>
      <c r="T37" s="116"/>
      <c r="U37" s="99"/>
      <c r="V37" s="102"/>
      <c r="W37" s="97" t="str">
        <f t="shared" si="2"/>
        <v/>
      </c>
      <c r="X37" s="17" t="str">
        <f t="shared" si="0"/>
        <v>"</v>
      </c>
      <c r="Y37" s="17" t="str">
        <f t="shared" si="1"/>
        <v>"</v>
      </c>
      <c r="Z37" t="e">
        <f>IF(#REF!="Répartition_2_6","Ventilation_2_6",IF(#REF!="Répartition_4_4","Ventilation_4_4",IF(#REF!="Répartition_6_2","Ventilation_6_2","""")))</f>
        <v>#REF!</v>
      </c>
    </row>
    <row r="38" spans="2:26">
      <c r="B38" s="22"/>
      <c r="C38" s="23"/>
      <c r="D38" s="27"/>
      <c r="E38" s="95"/>
      <c r="F38" s="94"/>
      <c r="G38" s="94"/>
      <c r="H38" s="94"/>
      <c r="I38" s="111"/>
      <c r="J38" s="142"/>
      <c r="K38" s="143"/>
      <c r="L38" s="116"/>
      <c r="M38" s="95"/>
      <c r="N38" s="94"/>
      <c r="O38" s="94"/>
      <c r="P38" s="94"/>
      <c r="Q38" s="111"/>
      <c r="R38" s="142"/>
      <c r="S38" s="143"/>
      <c r="T38" s="116"/>
      <c r="U38" s="99"/>
      <c r="V38" s="102"/>
      <c r="W38" s="97" t="str">
        <f t="shared" si="2"/>
        <v/>
      </c>
      <c r="X38" s="17" t="str">
        <f t="shared" si="0"/>
        <v>"</v>
      </c>
      <c r="Y38" s="17" t="str">
        <f t="shared" si="1"/>
        <v>"</v>
      </c>
      <c r="Z38" t="e">
        <f>IF(#REF!="Répartition_2_6","Ventilation_2_6",IF(#REF!="Répartition_4_4","Ventilation_4_4",IF(#REF!="Répartition_6_2","Ventilation_6_2","""")))</f>
        <v>#REF!</v>
      </c>
    </row>
    <row r="39" spans="2:26">
      <c r="B39" s="22"/>
      <c r="C39" s="23"/>
      <c r="D39" s="27"/>
      <c r="E39" s="95"/>
      <c r="F39" s="94"/>
      <c r="G39" s="94"/>
      <c r="H39" s="94"/>
      <c r="I39" s="111"/>
      <c r="J39" s="142"/>
      <c r="K39" s="143"/>
      <c r="L39" s="116"/>
      <c r="M39" s="95"/>
      <c r="N39" s="94"/>
      <c r="O39" s="94"/>
      <c r="P39" s="94"/>
      <c r="Q39" s="111"/>
      <c r="R39" s="142"/>
      <c r="S39" s="143"/>
      <c r="T39" s="116"/>
      <c r="U39" s="99"/>
      <c r="V39" s="102"/>
      <c r="W39" s="97" t="str">
        <f t="shared" si="2"/>
        <v/>
      </c>
      <c r="X39" s="17" t="str">
        <f t="shared" si="0"/>
        <v>"</v>
      </c>
      <c r="Y39" s="17" t="str">
        <f t="shared" si="1"/>
        <v>"</v>
      </c>
      <c r="Z39" t="e">
        <f>IF(#REF!="Répartition_2_6","Ventilation_2_6",IF(#REF!="Répartition_4_4","Ventilation_4_4",IF(#REF!="Répartition_6_2","Ventilation_6_2","""")))</f>
        <v>#REF!</v>
      </c>
    </row>
    <row r="40" spans="2:26">
      <c r="B40" s="22"/>
      <c r="C40" s="23"/>
      <c r="D40" s="27"/>
      <c r="E40" s="95"/>
      <c r="F40" s="94"/>
      <c r="G40" s="94"/>
      <c r="H40" s="94"/>
      <c r="I40" s="111"/>
      <c r="J40" s="142"/>
      <c r="K40" s="143"/>
      <c r="L40" s="116"/>
      <c r="M40" s="95"/>
      <c r="N40" s="94"/>
      <c r="O40" s="94"/>
      <c r="P40" s="94"/>
      <c r="Q40" s="111"/>
      <c r="R40" s="142"/>
      <c r="S40" s="143"/>
      <c r="T40" s="116"/>
      <c r="U40" s="99"/>
      <c r="V40" s="102"/>
      <c r="W40" s="97" t="str">
        <f t="shared" si="2"/>
        <v/>
      </c>
      <c r="X40" s="17" t="str">
        <f t="shared" si="0"/>
        <v>"</v>
      </c>
      <c r="Y40" s="17" t="str">
        <f t="shared" si="1"/>
        <v>"</v>
      </c>
      <c r="Z40" t="e">
        <f>IF(#REF!="Répartition_2_6","Ventilation_2_6",IF(#REF!="Répartition_4_4","Ventilation_4_4",IF(#REF!="Répartition_6_2","Ventilation_6_2","""")))</f>
        <v>#REF!</v>
      </c>
    </row>
    <row r="41" spans="2:26">
      <c r="B41" s="22"/>
      <c r="C41" s="23"/>
      <c r="D41" s="27"/>
      <c r="E41" s="95"/>
      <c r="F41" s="94"/>
      <c r="G41" s="94"/>
      <c r="H41" s="94"/>
      <c r="I41" s="111"/>
      <c r="J41" s="142"/>
      <c r="K41" s="143"/>
      <c r="L41" s="116"/>
      <c r="M41" s="95"/>
      <c r="N41" s="94"/>
      <c r="O41" s="94"/>
      <c r="P41" s="94"/>
      <c r="Q41" s="111"/>
      <c r="R41" s="142"/>
      <c r="S41" s="143"/>
      <c r="T41" s="116"/>
      <c r="U41" s="99"/>
      <c r="V41" s="102"/>
      <c r="W41" s="97" t="str">
        <f t="shared" si="2"/>
        <v/>
      </c>
      <c r="X41" s="17" t="str">
        <f t="shared" si="0"/>
        <v>"</v>
      </c>
      <c r="Y41" s="17" t="str">
        <f t="shared" si="1"/>
        <v>"</v>
      </c>
      <c r="Z41" t="e">
        <f>IF(#REF!="Répartition_2_6","Ventilation_2_6",IF(#REF!="Répartition_4_4","Ventilation_4_4",IF(#REF!="Répartition_6_2","Ventilation_6_2","""")))</f>
        <v>#REF!</v>
      </c>
    </row>
    <row r="42" spans="2:26">
      <c r="B42" s="22"/>
      <c r="C42" s="23"/>
      <c r="D42" s="27"/>
      <c r="E42" s="95"/>
      <c r="F42" s="94"/>
      <c r="G42" s="94"/>
      <c r="H42" s="94"/>
      <c r="I42" s="111"/>
      <c r="J42" s="142"/>
      <c r="K42" s="143"/>
      <c r="L42" s="116"/>
      <c r="M42" s="95"/>
      <c r="N42" s="94"/>
      <c r="O42" s="94"/>
      <c r="P42" s="94"/>
      <c r="Q42" s="111"/>
      <c r="R42" s="142"/>
      <c r="S42" s="143"/>
      <c r="T42" s="116"/>
      <c r="U42" s="99"/>
      <c r="V42" s="102"/>
      <c r="W42" s="97" t="str">
        <f t="shared" si="2"/>
        <v/>
      </c>
      <c r="X42" s="17" t="str">
        <f t="shared" si="0"/>
        <v>"</v>
      </c>
      <c r="Y42" s="17" t="str">
        <f t="shared" si="1"/>
        <v>"</v>
      </c>
      <c r="Z42" t="e">
        <f>IF(#REF!="Répartition_2_6","Ventilation_2_6",IF(#REF!="Répartition_4_4","Ventilation_4_4",IF(#REF!="Répartition_6_2","Ventilation_6_2","""")))</f>
        <v>#REF!</v>
      </c>
    </row>
    <row r="43" spans="2:26">
      <c r="B43" s="22"/>
      <c r="C43" s="23"/>
      <c r="D43" s="27"/>
      <c r="E43" s="95"/>
      <c r="F43" s="94"/>
      <c r="G43" s="94"/>
      <c r="H43" s="94"/>
      <c r="I43" s="111"/>
      <c r="J43" s="142"/>
      <c r="K43" s="143"/>
      <c r="L43" s="116"/>
      <c r="M43" s="95"/>
      <c r="N43" s="94"/>
      <c r="O43" s="94"/>
      <c r="P43" s="94"/>
      <c r="Q43" s="111"/>
      <c r="R43" s="142"/>
      <c r="S43" s="143"/>
      <c r="T43" s="116"/>
      <c r="U43" s="99"/>
      <c r="V43" s="102"/>
      <c r="W43" s="97" t="str">
        <f t="shared" si="2"/>
        <v/>
      </c>
      <c r="X43" s="17" t="str">
        <f t="shared" si="0"/>
        <v>"</v>
      </c>
      <c r="Y43" s="17" t="str">
        <f t="shared" si="1"/>
        <v>"</v>
      </c>
      <c r="Z43" t="e">
        <f>IF(#REF!="Répartition_2_6","Ventilation_2_6",IF(#REF!="Répartition_4_4","Ventilation_4_4",IF(#REF!="Répartition_6_2","Ventilation_6_2","""")))</f>
        <v>#REF!</v>
      </c>
    </row>
    <row r="44" spans="2:26">
      <c r="B44" s="22"/>
      <c r="C44" s="23"/>
      <c r="D44" s="27"/>
      <c r="E44" s="95"/>
      <c r="F44" s="94"/>
      <c r="G44" s="94"/>
      <c r="H44" s="94"/>
      <c r="I44" s="111"/>
      <c r="J44" s="142"/>
      <c r="K44" s="143"/>
      <c r="L44" s="116"/>
      <c r="M44" s="95"/>
      <c r="N44" s="94"/>
      <c r="O44" s="94"/>
      <c r="P44" s="94"/>
      <c r="Q44" s="111"/>
      <c r="R44" s="142"/>
      <c r="S44" s="143"/>
      <c r="T44" s="116"/>
      <c r="U44" s="99"/>
      <c r="V44" s="102"/>
      <c r="W44" s="97" t="str">
        <f t="shared" si="2"/>
        <v/>
      </c>
      <c r="X44" s="17" t="str">
        <f t="shared" si="0"/>
        <v>"</v>
      </c>
      <c r="Y44" s="17" t="str">
        <f t="shared" si="1"/>
        <v>"</v>
      </c>
      <c r="Z44" t="e">
        <f>IF(#REF!="Répartition_2_6","Ventilation_2_6",IF(#REF!="Répartition_4_4","Ventilation_4_4",IF(#REF!="Répartition_6_2","Ventilation_6_2","""")))</f>
        <v>#REF!</v>
      </c>
    </row>
    <row r="45" spans="2:26">
      <c r="B45" s="22"/>
      <c r="C45" s="23"/>
      <c r="D45" s="27"/>
      <c r="E45" s="95"/>
      <c r="F45" s="94"/>
      <c r="G45" s="94"/>
      <c r="H45" s="94"/>
      <c r="I45" s="111"/>
      <c r="J45" s="142"/>
      <c r="K45" s="143"/>
      <c r="L45" s="116"/>
      <c r="M45" s="95"/>
      <c r="N45" s="94"/>
      <c r="O45" s="94"/>
      <c r="P45" s="94"/>
      <c r="Q45" s="111"/>
      <c r="R45" s="142"/>
      <c r="S45" s="143"/>
      <c r="T45" s="116"/>
      <c r="U45" s="99"/>
      <c r="V45" s="102"/>
      <c r="W45" s="97" t="str">
        <f t="shared" si="2"/>
        <v/>
      </c>
      <c r="X45" s="17" t="str">
        <f t="shared" si="0"/>
        <v>"</v>
      </c>
      <c r="Y45" s="17" t="str">
        <f t="shared" si="1"/>
        <v>"</v>
      </c>
      <c r="Z45" t="e">
        <f>IF(#REF!="Répartition_2_6","Ventilation_2_6",IF(#REF!="Répartition_4_4","Ventilation_4_4",IF(#REF!="Répartition_6_2","Ventilation_6_2","""")))</f>
        <v>#REF!</v>
      </c>
    </row>
    <row r="46" spans="2:26">
      <c r="B46" s="22"/>
      <c r="C46" s="23"/>
      <c r="D46" s="27"/>
      <c r="E46" s="95"/>
      <c r="F46" s="94"/>
      <c r="G46" s="94"/>
      <c r="H46" s="94"/>
      <c r="I46" s="111"/>
      <c r="J46" s="142"/>
      <c r="K46" s="143"/>
      <c r="L46" s="116"/>
      <c r="M46" s="95"/>
      <c r="N46" s="94"/>
      <c r="O46" s="94"/>
      <c r="P46" s="94"/>
      <c r="Q46" s="111"/>
      <c r="R46" s="142"/>
      <c r="S46" s="143"/>
      <c r="T46" s="116"/>
      <c r="U46" s="99"/>
      <c r="V46" s="102"/>
      <c r="W46" s="97" t="str">
        <f t="shared" si="2"/>
        <v/>
      </c>
      <c r="X46" s="17" t="str">
        <f t="shared" si="0"/>
        <v>"</v>
      </c>
      <c r="Y46" s="17" t="str">
        <f t="shared" si="1"/>
        <v>"</v>
      </c>
      <c r="Z46" t="e">
        <f>IF(#REF!="Répartition_2_6","Ventilation_2_6",IF(#REF!="Répartition_4_4","Ventilation_4_4",IF(#REF!="Répartition_6_2","Ventilation_6_2","""")))</f>
        <v>#REF!</v>
      </c>
    </row>
    <row r="47" spans="2:26">
      <c r="B47" s="22"/>
      <c r="C47" s="23"/>
      <c r="D47" s="27"/>
      <c r="E47" s="95"/>
      <c r="F47" s="94"/>
      <c r="G47" s="94"/>
      <c r="H47" s="94"/>
      <c r="I47" s="111"/>
      <c r="J47" s="142"/>
      <c r="K47" s="143"/>
      <c r="L47" s="116"/>
      <c r="M47" s="95"/>
      <c r="N47" s="94"/>
      <c r="O47" s="94"/>
      <c r="P47" s="94"/>
      <c r="Q47" s="111"/>
      <c r="R47" s="142"/>
      <c r="S47" s="143"/>
      <c r="T47" s="116"/>
      <c r="U47" s="99"/>
      <c r="V47" s="102"/>
      <c r="W47" s="97" t="str">
        <f t="shared" si="2"/>
        <v/>
      </c>
      <c r="X47" s="17" t="str">
        <f t="shared" si="0"/>
        <v>"</v>
      </c>
      <c r="Y47" s="17" t="str">
        <f t="shared" si="1"/>
        <v>"</v>
      </c>
      <c r="Z47" t="e">
        <f>IF(#REF!="Répartition_2_6","Ventilation_2_6",IF(#REF!="Répartition_4_4","Ventilation_4_4",IF(#REF!="Répartition_6_2","Ventilation_6_2","""")))</f>
        <v>#REF!</v>
      </c>
    </row>
    <row r="48" spans="2:26">
      <c r="B48" s="22"/>
      <c r="C48" s="23"/>
      <c r="D48" s="27"/>
      <c r="E48" s="95"/>
      <c r="F48" s="94"/>
      <c r="G48" s="94"/>
      <c r="H48" s="94"/>
      <c r="I48" s="111"/>
      <c r="J48" s="142"/>
      <c r="K48" s="143"/>
      <c r="L48" s="116"/>
      <c r="M48" s="95"/>
      <c r="N48" s="94"/>
      <c r="O48" s="94"/>
      <c r="P48" s="94"/>
      <c r="Q48" s="111"/>
      <c r="R48" s="142"/>
      <c r="S48" s="143"/>
      <c r="T48" s="116"/>
      <c r="U48" s="99"/>
      <c r="V48" s="102"/>
      <c r="W48" s="97" t="str">
        <f t="shared" si="2"/>
        <v/>
      </c>
      <c r="X48" s="17" t="str">
        <f t="shared" si="0"/>
        <v>"</v>
      </c>
      <c r="Y48" s="17" t="str">
        <f t="shared" si="1"/>
        <v>"</v>
      </c>
      <c r="Z48" t="e">
        <f>IF(#REF!="Répartition_2_6","Ventilation_2_6",IF(#REF!="Répartition_4_4","Ventilation_4_4",IF(#REF!="Répartition_6_2","Ventilation_6_2","""")))</f>
        <v>#REF!</v>
      </c>
    </row>
    <row r="49" spans="2:26">
      <c r="B49" s="22"/>
      <c r="C49" s="23"/>
      <c r="D49" s="27"/>
      <c r="E49" s="95"/>
      <c r="F49" s="94"/>
      <c r="G49" s="94"/>
      <c r="H49" s="94"/>
      <c r="I49" s="111"/>
      <c r="J49" s="142"/>
      <c r="K49" s="143"/>
      <c r="L49" s="116"/>
      <c r="M49" s="95"/>
      <c r="N49" s="94"/>
      <c r="O49" s="94"/>
      <c r="P49" s="94"/>
      <c r="Q49" s="111"/>
      <c r="R49" s="142"/>
      <c r="S49" s="143"/>
      <c r="T49" s="116"/>
      <c r="U49" s="99"/>
      <c r="V49" s="102"/>
      <c r="W49" s="97" t="str">
        <f t="shared" si="2"/>
        <v/>
      </c>
      <c r="X49" s="17" t="str">
        <f t="shared" si="0"/>
        <v>"</v>
      </c>
      <c r="Y49" s="17" t="str">
        <f t="shared" si="1"/>
        <v>"</v>
      </c>
      <c r="Z49" t="e">
        <f>IF(#REF!="Répartition_2_6","Ventilation_2_6",IF(#REF!="Répartition_4_4","Ventilation_4_4",IF(#REF!="Répartition_6_2","Ventilation_6_2","""")))</f>
        <v>#REF!</v>
      </c>
    </row>
    <row r="50" spans="2:26">
      <c r="B50" s="22"/>
      <c r="C50" s="23"/>
      <c r="D50" s="27"/>
      <c r="E50" s="95"/>
      <c r="F50" s="94"/>
      <c r="G50" s="94"/>
      <c r="H50" s="94"/>
      <c r="I50" s="111"/>
      <c r="J50" s="142"/>
      <c r="K50" s="143"/>
      <c r="L50" s="116"/>
      <c r="M50" s="95"/>
      <c r="N50" s="94"/>
      <c r="O50" s="94"/>
      <c r="P50" s="94"/>
      <c r="Q50" s="111"/>
      <c r="R50" s="142"/>
      <c r="S50" s="143"/>
      <c r="T50" s="116"/>
      <c r="U50" s="99"/>
      <c r="V50" s="102"/>
      <c r="W50" s="97" t="str">
        <f t="shared" si="2"/>
        <v/>
      </c>
      <c r="X50" s="17" t="str">
        <f t="shared" si="0"/>
        <v>"</v>
      </c>
      <c r="Y50" s="17" t="str">
        <f t="shared" si="1"/>
        <v>"</v>
      </c>
      <c r="Z50" t="e">
        <f>IF(#REF!="Répartition_2_6","Ventilation_2_6",IF(#REF!="Répartition_4_4","Ventilation_4_4",IF(#REF!="Répartition_6_2","Ventilation_6_2","""")))</f>
        <v>#REF!</v>
      </c>
    </row>
    <row r="51" spans="2:26" ht="16.2" thickBot="1">
      <c r="B51" s="24"/>
      <c r="C51" s="25"/>
      <c r="D51" s="28"/>
      <c r="E51" s="108"/>
      <c r="F51" s="109"/>
      <c r="G51" s="109"/>
      <c r="H51" s="109"/>
      <c r="I51" s="112"/>
      <c r="J51" s="144"/>
      <c r="K51" s="145"/>
      <c r="L51" s="117"/>
      <c r="M51" s="108"/>
      <c r="N51" s="109"/>
      <c r="O51" s="109"/>
      <c r="P51" s="109"/>
      <c r="Q51" s="112"/>
      <c r="R51" s="144"/>
      <c r="S51" s="158"/>
      <c r="T51" s="117"/>
      <c r="U51" s="100"/>
      <c r="V51" s="103"/>
      <c r="W51" s="113" t="str">
        <f t="shared" si="2"/>
        <v/>
      </c>
      <c r="X51" s="17" t="str">
        <f t="shared" si="0"/>
        <v>"</v>
      </c>
      <c r="Y51" s="17" t="str">
        <f t="shared" si="1"/>
        <v>"</v>
      </c>
      <c r="Z51" t="e">
        <f>IF(#REF!="Répartition_2_6","Ventilation_2_6",IF(#REF!="Répartition_4_4","Ventilation_4_4",IF(#REF!="Répartition_6_2","Ventilation_6_2","""")))</f>
        <v>#REF!</v>
      </c>
    </row>
    <row r="52" spans="2:26" ht="16.2" thickBot="1">
      <c r="C52" s="93"/>
      <c r="D52" s="93"/>
      <c r="E52" s="171" t="s">
        <v>409</v>
      </c>
      <c r="F52" s="83" t="str">
        <f t="shared" ref="F52:L52" si="3">IFERROR(AVERAGE(F12:F51),"")</f>
        <v/>
      </c>
      <c r="G52" s="83" t="str">
        <f t="shared" si="3"/>
        <v/>
      </c>
      <c r="H52" s="84" t="str">
        <f t="shared" si="3"/>
        <v/>
      </c>
      <c r="I52" s="82" t="str">
        <f t="shared" si="3"/>
        <v/>
      </c>
      <c r="J52" s="146" t="str">
        <f t="shared" si="3"/>
        <v/>
      </c>
      <c r="K52" s="147" t="str">
        <f t="shared" si="3"/>
        <v/>
      </c>
      <c r="L52" s="118" t="str">
        <f t="shared" si="3"/>
        <v/>
      </c>
      <c r="M52" s="171" t="s">
        <v>436</v>
      </c>
      <c r="N52" s="83" t="str">
        <f t="shared" ref="N52:T52" si="4">IFERROR(AVERAGE(N12:N51),"")</f>
        <v/>
      </c>
      <c r="O52" s="83" t="str">
        <f t="shared" si="4"/>
        <v/>
      </c>
      <c r="P52" s="84" t="str">
        <f t="shared" si="4"/>
        <v/>
      </c>
      <c r="Q52" s="82" t="str">
        <f t="shared" si="4"/>
        <v/>
      </c>
      <c r="R52" s="146" t="str">
        <f t="shared" si="4"/>
        <v/>
      </c>
      <c r="S52" s="147" t="str">
        <f t="shared" si="4"/>
        <v/>
      </c>
      <c r="T52" s="91" t="str">
        <f t="shared" si="4"/>
        <v/>
      </c>
      <c r="U52" s="93"/>
      <c r="V52" s="93"/>
      <c r="W52" s="87" t="str">
        <f>IFERROR(AVERAGE(W12:W51),"")</f>
        <v/>
      </c>
      <c r="X52" s="17"/>
      <c r="Y52" s="17"/>
    </row>
    <row r="53" spans="2:26">
      <c r="C53" s="93"/>
      <c r="D53" s="93"/>
      <c r="E53" s="93"/>
      <c r="F53" s="93"/>
      <c r="G53" s="93"/>
      <c r="H53" s="93"/>
      <c r="I53" s="93"/>
      <c r="J53" s="148" t="s">
        <v>428</v>
      </c>
      <c r="K53" s="149"/>
      <c r="L53" s="85" t="str">
        <f>IFERROR(AVERAGEIF($D$12:$D$51,"féminin",L12:L51),"")</f>
        <v/>
      </c>
      <c r="M53" s="93"/>
      <c r="N53" s="93"/>
      <c r="O53" s="93"/>
      <c r="P53" s="93"/>
      <c r="Q53" s="93"/>
      <c r="R53" s="148" t="s">
        <v>428</v>
      </c>
      <c r="S53" s="149"/>
      <c r="T53" s="85" t="str">
        <f>IFERROR(AVERAGEIF($D$12:$D$51,"féminin",T12:T51),"")</f>
        <v/>
      </c>
      <c r="U53" s="93"/>
      <c r="V53" s="77" t="s">
        <v>428</v>
      </c>
      <c r="W53" s="85" t="str">
        <f>IFERROR(AVERAGEIF($D$12:$D$51,"féminin",W12:W51),"")</f>
        <v/>
      </c>
    </row>
    <row r="54" spans="2:26">
      <c r="C54" s="93"/>
      <c r="D54" s="93"/>
      <c r="E54" s="93"/>
      <c r="F54" s="93"/>
      <c r="G54" s="93"/>
      <c r="H54" s="93"/>
      <c r="I54" s="93"/>
      <c r="J54" s="150" t="s">
        <v>429</v>
      </c>
      <c r="K54" s="2"/>
      <c r="L54" s="88" t="str">
        <f>IFERROR(AVERAGEIF($D$12:$D$51,"masculin",L12:L51),"")</f>
        <v/>
      </c>
      <c r="M54" s="93"/>
      <c r="N54" s="93"/>
      <c r="O54" s="93"/>
      <c r="P54" s="93"/>
      <c r="Q54" s="93"/>
      <c r="R54" s="150" t="s">
        <v>429</v>
      </c>
      <c r="S54" s="2"/>
      <c r="T54" s="88" t="str">
        <f>IFERROR(AVERAGEIF($D$12:$D$51,"masculin",T12:T51),"")</f>
        <v/>
      </c>
      <c r="U54" s="93"/>
      <c r="V54" s="78" t="s">
        <v>429</v>
      </c>
      <c r="W54" s="88" t="str">
        <f>IFERROR(AVERAGEIF($D$12:$D$51,"masculin",W12:W51),"")</f>
        <v/>
      </c>
    </row>
    <row r="55" spans="2:26" ht="16.2" thickBot="1">
      <c r="C55" s="93"/>
      <c r="D55" s="93"/>
      <c r="E55" s="93"/>
      <c r="F55" s="93"/>
      <c r="G55" s="93"/>
      <c r="H55" s="93"/>
      <c r="I55" s="93"/>
      <c r="J55" s="150" t="s">
        <v>430</v>
      </c>
      <c r="K55" s="2"/>
      <c r="L55" s="80" t="str">
        <f>IFERROR(L54-L53, "")</f>
        <v/>
      </c>
      <c r="M55" s="93"/>
      <c r="N55" s="93"/>
      <c r="O55" s="93"/>
      <c r="P55" s="93"/>
      <c r="Q55" s="93"/>
      <c r="R55" s="150" t="s">
        <v>430</v>
      </c>
      <c r="S55" s="2"/>
      <c r="T55" s="80" t="str">
        <f>IFERROR(T54-T53, "")</f>
        <v/>
      </c>
      <c r="U55" s="93"/>
      <c r="V55" s="79" t="s">
        <v>430</v>
      </c>
      <c r="W55" s="80" t="str">
        <f>IFERROR(W54-W53, "")</f>
        <v/>
      </c>
    </row>
  </sheetData>
  <sheetProtection password="E97C" sheet="1" objects="1" scenarios="1" selectLockedCells="1"/>
  <mergeCells count="14">
    <mergeCell ref="U10:U11"/>
    <mergeCell ref="V10:V11"/>
    <mergeCell ref="W10:W11"/>
    <mergeCell ref="M6:W8"/>
    <mergeCell ref="B1:B2"/>
    <mergeCell ref="C1:D2"/>
    <mergeCell ref="B4:D4"/>
    <mergeCell ref="B5:D5"/>
    <mergeCell ref="B10:B11"/>
    <mergeCell ref="C10:C11"/>
    <mergeCell ref="D10:D11"/>
    <mergeCell ref="I7:J8"/>
    <mergeCell ref="F10:L10"/>
    <mergeCell ref="N10:T10"/>
  </mergeCells>
  <conditionalFormatting sqref="C1:D2">
    <cfRule type="containsBlanks" dxfId="9" priority="44">
      <formula>LEN(TRIM(C1))=0</formula>
    </cfRule>
    <cfRule type="containsText" dxfId="8" priority="45" operator="containsText" text="Note">
      <formula>NOT(ISERROR(SEARCH("Note",C1)))</formula>
    </cfRule>
    <cfRule type="containsText" dxfId="7" priority="46" operator="containsText" text="Degré">
      <formula>NOT(ISERROR(SEARCH("Degré",C1)))</formula>
    </cfRule>
    <cfRule type="containsText" dxfId="6" priority="47" operator="containsText" text="Directe">
      <formula>NOT(ISERROR(SEARCH("Directe",C1)))</formula>
    </cfRule>
  </conditionalFormatting>
  <conditionalFormatting sqref="L55 T55 W55">
    <cfRule type="expression" dxfId="5" priority="43" stopIfTrue="1">
      <formula>AND(L55&lt;&gt;"",OR(L55&lt;-1,L55&gt;1))</formula>
    </cfRule>
  </conditionalFormatting>
  <dataValidations count="11">
    <dataValidation type="decimal" allowBlank="1" showInputMessage="1" showErrorMessage="1" sqref="F12:F51 N12:N51">
      <formula1>0</formula1>
      <formula2>7</formula2>
    </dataValidation>
    <dataValidation type="decimal" allowBlank="1" showInputMessage="1" showErrorMessage="1" sqref="G12:G51 O12:O51">
      <formula1>0</formula1>
      <formula2>5</formula2>
    </dataValidation>
    <dataValidation type="list" allowBlank="1" showInputMessage="1" showErrorMessage="1" sqref="H11:I11 P11:Q11">
      <formula1>AFLP</formula1>
    </dataValidation>
    <dataValidation type="list" allowBlank="1" showInputMessage="1" showErrorMessage="1" sqref="D12:D51">
      <formula1>Sexe</formula1>
    </dataValidation>
    <dataValidation type="list" allowBlank="1" showInputMessage="1" showErrorMessage="1" sqref="E12:E51 M12:M51">
      <formula1>Répartition</formula1>
    </dataValidation>
    <dataValidation type="list" allowBlank="1" showInputMessage="1" showErrorMessage="1" sqref="W18">
      <formula1>IF( SUM(LEFT($U18,1),RIGHT($U18,1))=1,Choix_1Note,"")</formula1>
    </dataValidation>
    <dataValidation type="list" showInputMessage="1" showErrorMessage="1" sqref="I12:I51">
      <formula1>CHOOSE(N_Saisie, CHOOSE(Max_2/2,Répartition_2_6,Répartition_4_4,Répartition_6_2),degré_cptc,Note_sur_4)</formula1>
    </dataValidation>
    <dataValidation type="list" showInputMessage="1" showErrorMessage="1" sqref="H12:H51">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allowBlank="1" showInputMessage="1" showErrorMessage="1" sqref="V12:V51">
      <formula1>IF($U12=1,Choix_1Note,"")</formula1>
    </dataValidation>
  </dataValidations>
  <hyperlinks>
    <hyperlink ref="I7:J8" location="Accueil!A1" display="Retour Accueil"/>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dimension ref="A3:L415"/>
  <sheetViews>
    <sheetView showGridLines="0" workbookViewId="0">
      <pane ySplit="11" topLeftCell="A12" activePane="bottomLeft" state="frozenSplit"/>
      <selection pane="bottomLeft" activeCell="A12" sqref="A12"/>
    </sheetView>
  </sheetViews>
  <sheetFormatPr baseColWidth="10" defaultColWidth="11.19921875" defaultRowHeight="15.6"/>
  <cols>
    <col min="1" max="1" width="5.796875" customWidth="1"/>
    <col min="2" max="2" width="28" customWidth="1"/>
    <col min="3" max="3" width="20.5" customWidth="1"/>
    <col min="4" max="4" width="15.796875" customWidth="1"/>
    <col min="5" max="5" width="14.19921875" bestFit="1" customWidth="1"/>
    <col min="6" max="6" width="6.69921875" customWidth="1"/>
    <col min="7" max="7" width="18.19921875" customWidth="1"/>
    <col min="10" max="12" width="14.19921875" hidden="1" customWidth="1"/>
  </cols>
  <sheetData>
    <row r="3" spans="1:12" ht="16.2" thickBot="1"/>
    <row r="4" spans="1:12">
      <c r="B4" s="275" t="s">
        <v>10</v>
      </c>
      <c r="C4" s="276"/>
      <c r="D4" s="276"/>
      <c r="E4" s="277"/>
      <c r="G4" s="61" t="str">
        <f t="shared" ref="G4:H7" si="0">D412</f>
        <v>Moyenne Totale</v>
      </c>
      <c r="H4" s="92">
        <f t="shared" si="0"/>
        <v>8.1166666666666671</v>
      </c>
    </row>
    <row r="5" spans="1:12" ht="21" customHeight="1" thickBot="1">
      <c r="B5" s="278" t="str">
        <f>IF(ISBLANK(Accueil!G7),"",Accueil!G7)</f>
        <v/>
      </c>
      <c r="C5" s="279"/>
      <c r="D5" s="279"/>
      <c r="E5" s="280"/>
      <c r="G5" s="62" t="str">
        <f t="shared" si="0"/>
        <v>Moyenne Filles</v>
      </c>
      <c r="H5" s="89">
        <f t="shared" si="0"/>
        <v>8.1166666666666671</v>
      </c>
    </row>
    <row r="6" spans="1:12">
      <c r="G6" s="62" t="str">
        <f t="shared" si="0"/>
        <v>Moyenne Gars</v>
      </c>
      <c r="H6" s="89" t="str">
        <f t="shared" si="0"/>
        <v/>
      </c>
    </row>
    <row r="7" spans="1:12" ht="16.2" thickBot="1">
      <c r="G7" s="63" t="str">
        <f t="shared" si="0"/>
        <v>Ecart Filles/Gars</v>
      </c>
      <c r="H7" s="80" t="str">
        <f t="shared" si="0"/>
        <v/>
      </c>
    </row>
    <row r="8" spans="1:12" ht="24" customHeight="1"/>
    <row r="9" spans="1:12" ht="10.95" customHeight="1" thickBot="1"/>
    <row r="10" spans="1:12">
      <c r="B10" s="302" t="s">
        <v>95</v>
      </c>
      <c r="C10" s="304" t="s">
        <v>96</v>
      </c>
      <c r="D10" s="306" t="s">
        <v>118</v>
      </c>
      <c r="E10" s="308" t="s">
        <v>121</v>
      </c>
    </row>
    <row r="11" spans="1:12" ht="16.2" thickBot="1">
      <c r="B11" s="303"/>
      <c r="C11" s="305"/>
      <c r="D11" s="307"/>
      <c r="E11" s="309"/>
    </row>
    <row r="12" spans="1:12">
      <c r="A12" s="74" t="s">
        <v>437</v>
      </c>
      <c r="B12" s="20" t="str">
        <f>IF(ISBLANK(Groupe1!B12),"",Groupe1!B12)</f>
        <v>Exemple 1</v>
      </c>
      <c r="C12" s="21" t="str">
        <f>IF(ISBLANK(Groupe1!C12),"",Groupe1!C12)</f>
        <v>Mayssa</v>
      </c>
      <c r="D12" s="26" t="str">
        <f>IF(ISBLANK(Groupe1!D12),"",Groupe1!D12)</f>
        <v>Féminin</v>
      </c>
      <c r="E12" s="29">
        <f>IF(ISBLANK(Groupe1!W12),"",Groupe1!W12)</f>
        <v>4.3</v>
      </c>
      <c r="J12" s="17" t="e">
        <f>IF(#REF!="Répartition_2_6","Ventilation_2_6",IF(#REF!="Répartition_4_4","Ventilation_4_4",IF(#REF!="Répartition_6_2","Ventilation_6_2","""")))</f>
        <v>#REF!</v>
      </c>
      <c r="K12" s="17" t="e">
        <f>IF(#REF!="Répartition_2_6","Ventilation_2_6",IF(#REF!="Répartition_4_4","Ventilation_4_4",IF(#REF!="Répartition_6_2","Ventilation_6_2","""")))</f>
        <v>#REF!</v>
      </c>
      <c r="L12" t="e">
        <f>IF(#REF!="Répartition_2_6","Ventilation_2_6",IF(#REF!="Répartition_4_4","Ventilation_4_4",IF(#REF!="Répartition_6_2","Ventilation_6_2","""")))</f>
        <v>#REF!</v>
      </c>
    </row>
    <row r="13" spans="1:12">
      <c r="B13" s="22" t="str">
        <f>IF(ISBLANK(Groupe1!B13),"",Groupe1!B13)</f>
        <v>Exemple 2</v>
      </c>
      <c r="C13" s="23" t="str">
        <f>IF(ISBLANK(Groupe1!C13),"",Groupe1!C13)</f>
        <v xml:space="preserve"> Ambre</v>
      </c>
      <c r="D13" s="27" t="str">
        <f>IF(ISBLANK(Groupe1!D13),"",Groupe1!D13)</f>
        <v>Féminin</v>
      </c>
      <c r="E13" s="30">
        <f>IF(ISBLANK(Groupe1!W13),"",Groupe1!W13)</f>
        <v>11</v>
      </c>
      <c r="J13" s="17" t="e">
        <f>IF(#REF!="Répartition_2_6","Ventilation_2_6",IF(#REF!="Répartition_4_4","Ventilation_4_4",IF(#REF!="Répartition_6_2","Ventilation_6_2","""")))</f>
        <v>#REF!</v>
      </c>
      <c r="K13" s="17" t="e">
        <f>IF(#REF!="Répartition_2_6","Ventilation_2_6",IF(#REF!="Répartition_4_4","Ventilation_4_4",IF(#REF!="Répartition_6_2","Ventilation_6_2","""")))</f>
        <v>#REF!</v>
      </c>
      <c r="L13" t="e">
        <f>IF(#REF!="Répartition_2_6","Ventilation_2_6",IF(#REF!="Répartition_4_4","Ventilation_4_4",IF(#REF!="Répartition_6_2","Ventilation_6_2","""")))</f>
        <v>#REF!</v>
      </c>
    </row>
    <row r="14" spans="1:12">
      <c r="B14" s="22" t="str">
        <f>IF(ISBLANK(Groupe1!B14),"",Groupe1!B14)</f>
        <v>Exemple 3</v>
      </c>
      <c r="C14" s="23" t="str">
        <f>IF(ISBLANK(Groupe1!C14),"",Groupe1!C14)</f>
        <v>Rami</v>
      </c>
      <c r="D14" s="27" t="str">
        <f>IF(ISBLANK(Groupe1!D14),"",Groupe1!D14)</f>
        <v>Masculin</v>
      </c>
      <c r="E14" s="30" t="str">
        <f>IF(ISBLANK(Groupe1!W14),"",Groupe1!W14)</f>
        <v>ERREUR</v>
      </c>
      <c r="J14" s="17" t="e">
        <f>IF(#REF!="Répartition_2_6","Ventilation_2_6",IF(#REF!="Répartition_4_4","Ventilation_4_4",IF(#REF!="Répartition_6_2","Ventilation_6_2","""")))</f>
        <v>#REF!</v>
      </c>
      <c r="K14" s="17" t="e">
        <f>IF(#REF!="Répartition_2_6","Ventilation_2_6",IF(#REF!="Répartition_4_4","Ventilation_4_4",IF(#REF!="Répartition_6_2","Ventilation_6_2","""")))</f>
        <v>#REF!</v>
      </c>
      <c r="L14" t="e">
        <f>IF(#REF!="Répartition_2_6","Ventilation_2_6",IF(#REF!="Répartition_4_4","Ventilation_4_4",IF(#REF!="Répartition_6_2","Ventilation_6_2","""")))</f>
        <v>#REF!</v>
      </c>
    </row>
    <row r="15" spans="1:12">
      <c r="B15" s="22" t="str">
        <f>IF(ISBLANK(Groupe1!B15),"",Groupe1!B15)</f>
        <v>Exemple 4</v>
      </c>
      <c r="C15" s="23" t="str">
        <f>IF(ISBLANK(Groupe1!C15),"",Groupe1!C15)</f>
        <v xml:space="preserve"> Julie</v>
      </c>
      <c r="D15" s="27" t="str">
        <f>IF(ISBLANK(Groupe1!D15),"",Groupe1!D15)</f>
        <v>Féminin</v>
      </c>
      <c r="E15" s="30">
        <f>IF(ISBLANK(Groupe1!W15),"",Groupe1!W15)</f>
        <v>11.5</v>
      </c>
      <c r="J15" s="17" t="e">
        <f>IF(#REF!="Répartition_2_6","Ventilation_2_6",IF(#REF!="Répartition_4_4","Ventilation_4_4",IF(#REF!="Répartition_6_2","Ventilation_6_2","""")))</f>
        <v>#REF!</v>
      </c>
      <c r="K15" s="17" t="e">
        <f>IF(#REF!="Répartition_2_6","Ventilation_2_6",IF(#REF!="Répartition_4_4","Ventilation_4_4",IF(#REF!="Répartition_6_2","Ventilation_6_2","""")))</f>
        <v>#REF!</v>
      </c>
      <c r="L15" t="e">
        <f>IF(#REF!="Répartition_2_6","Ventilation_2_6",IF(#REF!="Répartition_4_4","Ventilation_4_4",IF(#REF!="Répartition_6_2","Ventilation_6_2","""")))</f>
        <v>#REF!</v>
      </c>
    </row>
    <row r="16" spans="1:12">
      <c r="B16" s="22" t="str">
        <f>IF(ISBLANK(Groupe1!B16),"",Groupe1!B16)</f>
        <v>Exemple 5</v>
      </c>
      <c r="C16" s="23" t="str">
        <f>IF(ISBLANK(Groupe1!C16),"",Groupe1!C16)</f>
        <v xml:space="preserve"> Zainaba</v>
      </c>
      <c r="D16" s="27" t="str">
        <f>IF(ISBLANK(Groupe1!D16),"",Groupe1!D16)</f>
        <v>Féminin</v>
      </c>
      <c r="E16" s="30">
        <f>IF(ISBLANK(Groupe1!W16),"",Groupe1!W16)</f>
        <v>7.65</v>
      </c>
      <c r="J16" s="17" t="e">
        <f>IF(#REF!="Répartition_2_6","Ventilation_2_6",IF(#REF!="Répartition_4_4","Ventilation_4_4",IF(#REF!="Répartition_6_2","Ventilation_6_2","""")))</f>
        <v>#REF!</v>
      </c>
      <c r="K16" s="17" t="e">
        <f>IF(#REF!="Répartition_2_6","Ventilation_2_6",IF(#REF!="Répartition_4_4","Ventilation_4_4",IF(#REF!="Répartition_6_2","Ventilation_6_2","""")))</f>
        <v>#REF!</v>
      </c>
      <c r="L16" t="e">
        <f>IF(#REF!="Répartition_2_6","Ventilation_2_6",IF(#REF!="Répartition_4_4","Ventilation_4_4",IF(#REF!="Répartition_6_2","Ventilation_6_2","""")))</f>
        <v>#REF!</v>
      </c>
    </row>
    <row r="17" spans="2:12">
      <c r="B17" s="22" t="str">
        <f>IF(ISBLANK(Groupe1!B17),"",Groupe1!B17)</f>
        <v>Exemple 6</v>
      </c>
      <c r="C17" s="23" t="str">
        <f>IF(ISBLANK(Groupe1!C17),"",Groupe1!C17)</f>
        <v>KAYAALTI Melda</v>
      </c>
      <c r="D17" s="27" t="str">
        <f>IF(ISBLANK(Groupe1!D17),"",Groupe1!D17)</f>
        <v>Féminin</v>
      </c>
      <c r="E17" s="30">
        <f>IF(ISBLANK(Groupe1!W17),"",Groupe1!W17)</f>
        <v>5.25</v>
      </c>
      <c r="J17" s="17" t="e">
        <f>IF(#REF!="Répartition_2_6","Ventilation_2_6",IF(#REF!="Répartition_4_4","Ventilation_4_4",IF(#REF!="Répartition_6_2","Ventilation_6_2","""")))</f>
        <v>#REF!</v>
      </c>
      <c r="K17" s="17" t="e">
        <f>IF(#REF!="Répartition_2_6","Ventilation_2_6",IF(#REF!="Répartition_4_4","Ventilation_4_4",IF(#REF!="Répartition_6_2","Ventilation_6_2","""")))</f>
        <v>#REF!</v>
      </c>
      <c r="L17" t="e">
        <f>IF(#REF!="Répartition_2_6","Ventilation_2_6",IF(#REF!="Répartition_4_4","Ventilation_4_4",IF(#REF!="Répartition_6_2","Ventilation_6_2","""")))</f>
        <v>#REF!</v>
      </c>
    </row>
    <row r="18" spans="2:12">
      <c r="B18" s="22" t="str">
        <f>IF(ISBLANK(Groupe1!B18),"",Groupe1!B18)</f>
        <v>Exemple 7</v>
      </c>
      <c r="C18" s="23" t="str">
        <f>IF(ISBLANK(Groupe1!C18),"",Groupe1!C18)</f>
        <v xml:space="preserve"> Yasmin</v>
      </c>
      <c r="D18" s="27" t="str">
        <f>IF(ISBLANK(Groupe1!D18),"",Groupe1!D18)</f>
        <v>Féminin</v>
      </c>
      <c r="E18" s="30">
        <f>IF(ISBLANK(Groupe1!W18),"",Groupe1!W18)</f>
        <v>9</v>
      </c>
      <c r="J18" s="17" t="e">
        <f>IF(#REF!="Répartition_2_6","Ventilation_2_6",IF(#REF!="Répartition_4_4","Ventilation_4_4",IF(#REF!="Répartition_6_2","Ventilation_6_2","""")))</f>
        <v>#REF!</v>
      </c>
      <c r="K18" s="17" t="e">
        <f>IF(#REF!="Répartition_2_6","Ventilation_2_6",IF(#REF!="Répartition_4_4","Ventilation_4_4",IF(#REF!="Répartition_6_2","Ventilation_6_2","""")))</f>
        <v>#REF!</v>
      </c>
      <c r="L18" t="e">
        <f>IF(#REF!="Répartition_2_6","Ventilation_2_6",IF(#REF!="Répartition_4_4","Ventilation_4_4",IF(#REF!="Répartition_6_2","Ventilation_6_2","""")))</f>
        <v>#REF!</v>
      </c>
    </row>
    <row r="19" spans="2:12">
      <c r="B19" s="22" t="str">
        <f>IF(ISBLANK(Groupe1!B19),"",Groupe1!B19)</f>
        <v>Exemple 8</v>
      </c>
      <c r="C19" s="23" t="str">
        <f>IF(ISBLANK(Groupe1!C19),"",Groupe1!C19)</f>
        <v xml:space="preserve"> Elisa</v>
      </c>
      <c r="D19" s="27" t="str">
        <f>IF(ISBLANK(Groupe1!D19),"",Groupe1!D19)</f>
        <v>Féminin</v>
      </c>
      <c r="E19" s="30" t="str">
        <f>IF(ISBLANK(Groupe1!W19),"",Groupe1!W19)</f>
        <v>AB</v>
      </c>
      <c r="J19" s="17" t="e">
        <f>IF(#REF!="Répartition_2_6","Ventilation_2_6",IF(#REF!="Répartition_4_4","Ventilation_4_4",IF(#REF!="Répartition_6_2","Ventilation_6_2","""")))</f>
        <v>#REF!</v>
      </c>
      <c r="K19" s="17" t="e">
        <f>IF(#REF!="Répartition_2_6","Ventilation_2_6",IF(#REF!="Répartition_4_4","Ventilation_4_4",IF(#REF!="Répartition_6_2","Ventilation_6_2","""")))</f>
        <v>#REF!</v>
      </c>
      <c r="L19" t="e">
        <f>IF(#REF!="Répartition_2_6","Ventilation_2_6",IF(#REF!="Répartition_4_4","Ventilation_4_4",IF(#REF!="Répartition_6_2","Ventilation_6_2","""")))</f>
        <v>#REF!</v>
      </c>
    </row>
    <row r="20" spans="2:12">
      <c r="B20" s="22" t="str">
        <f>IF(ISBLANK(Groupe1!B20),"",Groupe1!B20)</f>
        <v/>
      </c>
      <c r="C20" s="23" t="str">
        <f>IF(ISBLANK(Groupe1!C20),"",Groupe1!C20)</f>
        <v/>
      </c>
      <c r="D20" s="27" t="str">
        <f>IF(ISBLANK(Groupe1!D20),"",Groupe1!D20)</f>
        <v/>
      </c>
      <c r="E20" s="30" t="str">
        <f>IF(ISBLANK(Groupe1!W20),"",Groupe1!W20)</f>
        <v/>
      </c>
      <c r="J20" s="17" t="e">
        <f>IF(#REF!="Répartition_2_6","Ventilation_2_6",IF(#REF!="Répartition_4_4","Ventilation_4_4",IF(#REF!="Répartition_6_2","Ventilation_6_2","""")))</f>
        <v>#REF!</v>
      </c>
      <c r="K20" s="17" t="e">
        <f>IF(#REF!="Répartition_2_6","Ventilation_2_6",IF(#REF!="Répartition_4_4","Ventilation_4_4",IF(#REF!="Répartition_6_2","Ventilation_6_2","""")))</f>
        <v>#REF!</v>
      </c>
      <c r="L20" t="e">
        <f>IF(#REF!="Répartition_2_6","Ventilation_2_6",IF(#REF!="Répartition_4_4","Ventilation_4_4",IF(#REF!="Répartition_6_2","Ventilation_6_2","""")))</f>
        <v>#REF!</v>
      </c>
    </row>
    <row r="21" spans="2:12">
      <c r="B21" s="22" t="str">
        <f>IF(ISBLANK(Groupe1!B21),"",Groupe1!B21)</f>
        <v/>
      </c>
      <c r="C21" s="23" t="str">
        <f>IF(ISBLANK(Groupe1!C21),"",Groupe1!C21)</f>
        <v/>
      </c>
      <c r="D21" s="27" t="str">
        <f>IF(ISBLANK(Groupe1!D21),"",Groupe1!D21)</f>
        <v/>
      </c>
      <c r="E21" s="30" t="str">
        <f>IF(ISBLANK(Groupe1!W21),"",Groupe1!W21)</f>
        <v/>
      </c>
      <c r="J21" s="17" t="e">
        <f>IF(#REF!="Répartition_2_6","Ventilation_2_6",IF(#REF!="Répartition_4_4","Ventilation_4_4",IF(#REF!="Répartition_6_2","Ventilation_6_2","""")))</f>
        <v>#REF!</v>
      </c>
      <c r="K21" s="17" t="e">
        <f>IF(#REF!="Répartition_2_6","Ventilation_2_6",IF(#REF!="Répartition_4_4","Ventilation_4_4",IF(#REF!="Répartition_6_2","Ventilation_6_2","""")))</f>
        <v>#REF!</v>
      </c>
      <c r="L21" t="e">
        <f>IF(#REF!="Répartition_2_6","Ventilation_2_6",IF(#REF!="Répartition_4_4","Ventilation_4_4",IF(#REF!="Répartition_6_2","Ventilation_6_2","""")))</f>
        <v>#REF!</v>
      </c>
    </row>
    <row r="22" spans="2:12">
      <c r="B22" s="22" t="str">
        <f>IF(ISBLANK(Groupe1!B22),"",Groupe1!B22)</f>
        <v/>
      </c>
      <c r="C22" s="23" t="str">
        <f>IF(ISBLANK(Groupe1!C22),"",Groupe1!C22)</f>
        <v/>
      </c>
      <c r="D22" s="27" t="str">
        <f>IF(ISBLANK(Groupe1!D22),"",Groupe1!D22)</f>
        <v/>
      </c>
      <c r="E22" s="30" t="str">
        <f>IF(ISBLANK(Groupe1!W22),"",Groupe1!W22)</f>
        <v/>
      </c>
      <c r="J22" s="17" t="e">
        <f>IF(#REF!="Répartition_2_6","Ventilation_2_6",IF(#REF!="Répartition_4_4","Ventilation_4_4",IF(#REF!="Répartition_6_2","Ventilation_6_2","""")))</f>
        <v>#REF!</v>
      </c>
      <c r="K22" s="17" t="e">
        <f>IF(#REF!="Répartition_2_6","Ventilation_2_6",IF(#REF!="Répartition_4_4","Ventilation_4_4",IF(#REF!="Répartition_6_2","Ventilation_6_2","""")))</f>
        <v>#REF!</v>
      </c>
      <c r="L22" t="e">
        <f>IF(#REF!="Répartition_2_6","Ventilation_2_6",IF(#REF!="Répartition_4_4","Ventilation_4_4",IF(#REF!="Répartition_6_2","Ventilation_6_2","""")))</f>
        <v>#REF!</v>
      </c>
    </row>
    <row r="23" spans="2:12">
      <c r="B23" s="22" t="str">
        <f>IF(ISBLANK(Groupe1!B23),"",Groupe1!B23)</f>
        <v/>
      </c>
      <c r="C23" s="23" t="str">
        <f>IF(ISBLANK(Groupe1!C23),"",Groupe1!C23)</f>
        <v/>
      </c>
      <c r="D23" s="27" t="str">
        <f>IF(ISBLANK(Groupe1!D23),"",Groupe1!D23)</f>
        <v/>
      </c>
      <c r="E23" s="30" t="str">
        <f>IF(ISBLANK(Groupe1!W23),"",Groupe1!W23)</f>
        <v/>
      </c>
      <c r="J23" s="17" t="e">
        <f>IF(#REF!="Répartition_2_6","Ventilation_2_6",IF(#REF!="Répartition_4_4","Ventilation_4_4",IF(#REF!="Répartition_6_2","Ventilation_6_2","""")))</f>
        <v>#REF!</v>
      </c>
      <c r="K23" s="17" t="e">
        <f>IF(#REF!="Répartition_2_6","Ventilation_2_6",IF(#REF!="Répartition_4_4","Ventilation_4_4",IF(#REF!="Répartition_6_2","Ventilation_6_2","""")))</f>
        <v>#REF!</v>
      </c>
      <c r="L23" t="e">
        <f>IF(#REF!="Répartition_2_6","Ventilation_2_6",IF(#REF!="Répartition_4_4","Ventilation_4_4",IF(#REF!="Répartition_6_2","Ventilation_6_2","""")))</f>
        <v>#REF!</v>
      </c>
    </row>
    <row r="24" spans="2:12">
      <c r="B24" s="22" t="str">
        <f>IF(ISBLANK(Groupe1!B24),"",Groupe1!B24)</f>
        <v/>
      </c>
      <c r="C24" s="23" t="str">
        <f>IF(ISBLANK(Groupe1!C24),"",Groupe1!C24)</f>
        <v/>
      </c>
      <c r="D24" s="27" t="str">
        <f>IF(ISBLANK(Groupe1!D24),"",Groupe1!D24)</f>
        <v/>
      </c>
      <c r="E24" s="30" t="str">
        <f>IF(ISBLANK(Groupe1!W24),"",Groupe1!W24)</f>
        <v/>
      </c>
      <c r="J24" s="17" t="e">
        <f>IF(#REF!="Répartition_2_6","Ventilation_2_6",IF(#REF!="Répartition_4_4","Ventilation_4_4",IF(#REF!="Répartition_6_2","Ventilation_6_2","""")))</f>
        <v>#REF!</v>
      </c>
      <c r="K24" s="17" t="e">
        <f>IF(#REF!="Répartition_2_6","Ventilation_2_6",IF(#REF!="Répartition_4_4","Ventilation_4_4",IF(#REF!="Répartition_6_2","Ventilation_6_2","""")))</f>
        <v>#REF!</v>
      </c>
      <c r="L24" t="e">
        <f>IF(#REF!="Répartition_2_6","Ventilation_2_6",IF(#REF!="Répartition_4_4","Ventilation_4_4",IF(#REF!="Répartition_6_2","Ventilation_6_2","""")))</f>
        <v>#REF!</v>
      </c>
    </row>
    <row r="25" spans="2:12">
      <c r="B25" s="22" t="str">
        <f>IF(ISBLANK(Groupe1!B25),"",Groupe1!B25)</f>
        <v/>
      </c>
      <c r="C25" s="23" t="str">
        <f>IF(ISBLANK(Groupe1!C25),"",Groupe1!C25)</f>
        <v/>
      </c>
      <c r="D25" s="27" t="str">
        <f>IF(ISBLANK(Groupe1!D25),"",Groupe1!D25)</f>
        <v/>
      </c>
      <c r="E25" s="30" t="str">
        <f>IF(ISBLANK(Groupe1!W25),"",Groupe1!W25)</f>
        <v/>
      </c>
      <c r="J25" s="17" t="e">
        <f>IF(#REF!="Répartition_2_6","Ventilation_2_6",IF(#REF!="Répartition_4_4","Ventilation_4_4",IF(#REF!="Répartition_6_2","Ventilation_6_2","""")))</f>
        <v>#REF!</v>
      </c>
      <c r="K25" s="17" t="e">
        <f>IF(#REF!="Répartition_2_6","Ventilation_2_6",IF(#REF!="Répartition_4_4","Ventilation_4_4",IF(#REF!="Répartition_6_2","Ventilation_6_2","""")))</f>
        <v>#REF!</v>
      </c>
      <c r="L25" t="e">
        <f>IF(#REF!="Répartition_2_6","Ventilation_2_6",IF(#REF!="Répartition_4_4","Ventilation_4_4",IF(#REF!="Répartition_6_2","Ventilation_6_2","""")))</f>
        <v>#REF!</v>
      </c>
    </row>
    <row r="26" spans="2:12">
      <c r="B26" s="22" t="str">
        <f>IF(ISBLANK(Groupe1!B26),"",Groupe1!B26)</f>
        <v/>
      </c>
      <c r="C26" s="23" t="str">
        <f>IF(ISBLANK(Groupe1!C26),"",Groupe1!C26)</f>
        <v/>
      </c>
      <c r="D26" s="27" t="str">
        <f>IF(ISBLANK(Groupe1!D26),"",Groupe1!D26)</f>
        <v/>
      </c>
      <c r="E26" s="30" t="str">
        <f>IF(ISBLANK(Groupe1!W26),"",Groupe1!W26)</f>
        <v/>
      </c>
      <c r="J26" s="17" t="e">
        <f>IF(#REF!="Répartition_2_6","Ventilation_2_6",IF(#REF!="Répartition_4_4","Ventilation_4_4",IF(#REF!="Répartition_6_2","Ventilation_6_2","""")))</f>
        <v>#REF!</v>
      </c>
      <c r="K26" s="17" t="e">
        <f>IF(#REF!="Répartition_2_6","Ventilation_2_6",IF(#REF!="Répartition_4_4","Ventilation_4_4",IF(#REF!="Répartition_6_2","Ventilation_6_2","""")))</f>
        <v>#REF!</v>
      </c>
      <c r="L26" t="e">
        <f>IF(#REF!="Répartition_2_6","Ventilation_2_6",IF(#REF!="Répartition_4_4","Ventilation_4_4",IF(#REF!="Répartition_6_2","Ventilation_6_2","""")))</f>
        <v>#REF!</v>
      </c>
    </row>
    <row r="27" spans="2:12">
      <c r="B27" s="22" t="str">
        <f>IF(ISBLANK(Groupe1!B27),"",Groupe1!B27)</f>
        <v/>
      </c>
      <c r="C27" s="23" t="str">
        <f>IF(ISBLANK(Groupe1!C27),"",Groupe1!C27)</f>
        <v/>
      </c>
      <c r="D27" s="27" t="str">
        <f>IF(ISBLANK(Groupe1!D27),"",Groupe1!D27)</f>
        <v/>
      </c>
      <c r="E27" s="30" t="str">
        <f>IF(ISBLANK(Groupe1!W27),"",Groupe1!W27)</f>
        <v/>
      </c>
      <c r="J27" s="17" t="e">
        <f>IF(#REF!="Répartition_2_6","Ventilation_2_6",IF(#REF!="Répartition_4_4","Ventilation_4_4",IF(#REF!="Répartition_6_2","Ventilation_6_2","""")))</f>
        <v>#REF!</v>
      </c>
      <c r="K27" s="17" t="e">
        <f>IF(#REF!="Répartition_2_6","Ventilation_2_6",IF(#REF!="Répartition_4_4","Ventilation_4_4",IF(#REF!="Répartition_6_2","Ventilation_6_2","""")))</f>
        <v>#REF!</v>
      </c>
      <c r="L27" t="e">
        <f>IF(#REF!="Répartition_2_6","Ventilation_2_6",IF(#REF!="Répartition_4_4","Ventilation_4_4",IF(#REF!="Répartition_6_2","Ventilation_6_2","""")))</f>
        <v>#REF!</v>
      </c>
    </row>
    <row r="28" spans="2:12">
      <c r="B28" s="22" t="str">
        <f>IF(ISBLANK(Groupe1!B28),"",Groupe1!B28)</f>
        <v/>
      </c>
      <c r="C28" s="23" t="str">
        <f>IF(ISBLANK(Groupe1!C28),"",Groupe1!C28)</f>
        <v/>
      </c>
      <c r="D28" s="27" t="str">
        <f>IF(ISBLANK(Groupe1!D28),"",Groupe1!D28)</f>
        <v/>
      </c>
      <c r="E28" s="30" t="str">
        <f>IF(ISBLANK(Groupe1!W28),"",Groupe1!W28)</f>
        <v/>
      </c>
      <c r="J28" s="17" t="e">
        <f>IF(#REF!="Répartition_2_6","Ventilation_2_6",IF(#REF!="Répartition_4_4","Ventilation_4_4",IF(#REF!="Répartition_6_2","Ventilation_6_2","""")))</f>
        <v>#REF!</v>
      </c>
      <c r="K28" s="17" t="e">
        <f>IF(#REF!="Répartition_2_6","Ventilation_2_6",IF(#REF!="Répartition_4_4","Ventilation_4_4",IF(#REF!="Répartition_6_2","Ventilation_6_2","""")))</f>
        <v>#REF!</v>
      </c>
      <c r="L28" t="e">
        <f>IF(#REF!="Répartition_2_6","Ventilation_2_6",IF(#REF!="Répartition_4_4","Ventilation_4_4",IF(#REF!="Répartition_6_2","Ventilation_6_2","""")))</f>
        <v>#REF!</v>
      </c>
    </row>
    <row r="29" spans="2:12">
      <c r="B29" s="22" t="str">
        <f>IF(ISBLANK(Groupe1!B29),"",Groupe1!B29)</f>
        <v/>
      </c>
      <c r="C29" s="23" t="str">
        <f>IF(ISBLANK(Groupe1!C29),"",Groupe1!C29)</f>
        <v/>
      </c>
      <c r="D29" s="27" t="str">
        <f>IF(ISBLANK(Groupe1!D29),"",Groupe1!D29)</f>
        <v/>
      </c>
      <c r="E29" s="30" t="str">
        <f>IF(ISBLANK(Groupe1!W29),"",Groupe1!W29)</f>
        <v/>
      </c>
      <c r="J29" s="17" t="e">
        <f>IF(#REF!="Répartition_2_6","Ventilation_2_6",IF(#REF!="Répartition_4_4","Ventilation_4_4",IF(#REF!="Répartition_6_2","Ventilation_6_2","""")))</f>
        <v>#REF!</v>
      </c>
      <c r="K29" s="17" t="e">
        <f>IF(#REF!="Répartition_2_6","Ventilation_2_6",IF(#REF!="Répartition_4_4","Ventilation_4_4",IF(#REF!="Répartition_6_2","Ventilation_6_2","""")))</f>
        <v>#REF!</v>
      </c>
      <c r="L29" t="e">
        <f>IF(#REF!="Répartition_2_6","Ventilation_2_6",IF(#REF!="Répartition_4_4","Ventilation_4_4",IF(#REF!="Répartition_6_2","Ventilation_6_2","""")))</f>
        <v>#REF!</v>
      </c>
    </row>
    <row r="30" spans="2:12">
      <c r="B30" s="22" t="str">
        <f>IF(ISBLANK(Groupe1!B30),"",Groupe1!B30)</f>
        <v/>
      </c>
      <c r="C30" s="23" t="str">
        <f>IF(ISBLANK(Groupe1!C30),"",Groupe1!C30)</f>
        <v/>
      </c>
      <c r="D30" s="27" t="str">
        <f>IF(ISBLANK(Groupe1!D30),"",Groupe1!D30)</f>
        <v/>
      </c>
      <c r="E30" s="30" t="str">
        <f>IF(ISBLANK(Groupe1!W30),"",Groupe1!W30)</f>
        <v/>
      </c>
      <c r="J30" s="17" t="e">
        <f>IF(#REF!="Répartition_2_6","Ventilation_2_6",IF(#REF!="Répartition_4_4","Ventilation_4_4",IF(#REF!="Répartition_6_2","Ventilation_6_2","""")))</f>
        <v>#REF!</v>
      </c>
      <c r="K30" s="17" t="e">
        <f>IF(#REF!="Répartition_2_6","Ventilation_2_6",IF(#REF!="Répartition_4_4","Ventilation_4_4",IF(#REF!="Répartition_6_2","Ventilation_6_2","""")))</f>
        <v>#REF!</v>
      </c>
      <c r="L30" t="e">
        <f>IF(#REF!="Répartition_2_6","Ventilation_2_6",IF(#REF!="Répartition_4_4","Ventilation_4_4",IF(#REF!="Répartition_6_2","Ventilation_6_2","""")))</f>
        <v>#REF!</v>
      </c>
    </row>
    <row r="31" spans="2:12">
      <c r="B31" s="22" t="str">
        <f>IF(ISBLANK(Groupe1!B31),"",Groupe1!B31)</f>
        <v/>
      </c>
      <c r="C31" s="23" t="str">
        <f>IF(ISBLANK(Groupe1!C31),"",Groupe1!C31)</f>
        <v/>
      </c>
      <c r="D31" s="27" t="str">
        <f>IF(ISBLANK(Groupe1!D31),"",Groupe1!D31)</f>
        <v/>
      </c>
      <c r="E31" s="30" t="str">
        <f>IF(ISBLANK(Groupe1!W31),"",Groupe1!W31)</f>
        <v/>
      </c>
      <c r="J31" s="17" t="e">
        <f>IF(#REF!="Répartition_2_6","Ventilation_2_6",IF(#REF!="Répartition_4_4","Ventilation_4_4",IF(#REF!="Répartition_6_2","Ventilation_6_2","""")))</f>
        <v>#REF!</v>
      </c>
      <c r="K31" s="17" t="e">
        <f>IF(#REF!="Répartition_2_6","Ventilation_2_6",IF(#REF!="Répartition_4_4","Ventilation_4_4",IF(#REF!="Répartition_6_2","Ventilation_6_2","""")))</f>
        <v>#REF!</v>
      </c>
      <c r="L31" t="e">
        <f>IF(#REF!="Répartition_2_6","Ventilation_2_6",IF(#REF!="Répartition_4_4","Ventilation_4_4",IF(#REF!="Répartition_6_2","Ventilation_6_2","""")))</f>
        <v>#REF!</v>
      </c>
    </row>
    <row r="32" spans="2:12">
      <c r="B32" s="22" t="str">
        <f>IF(ISBLANK(Groupe1!B32),"",Groupe1!B32)</f>
        <v/>
      </c>
      <c r="C32" s="23" t="str">
        <f>IF(ISBLANK(Groupe1!C32),"",Groupe1!C32)</f>
        <v/>
      </c>
      <c r="D32" s="27" t="str">
        <f>IF(ISBLANK(Groupe1!D32),"",Groupe1!D32)</f>
        <v/>
      </c>
      <c r="E32" s="30" t="str">
        <f>IF(ISBLANK(Groupe1!W32),"",Groupe1!W32)</f>
        <v/>
      </c>
      <c r="J32" s="17" t="e">
        <f>IF(#REF!="Répartition_2_6","Ventilation_2_6",IF(#REF!="Répartition_4_4","Ventilation_4_4",IF(#REF!="Répartition_6_2","Ventilation_6_2","""")))</f>
        <v>#REF!</v>
      </c>
      <c r="K32" s="17" t="e">
        <f>IF(#REF!="Répartition_2_6","Ventilation_2_6",IF(#REF!="Répartition_4_4","Ventilation_4_4",IF(#REF!="Répartition_6_2","Ventilation_6_2","""")))</f>
        <v>#REF!</v>
      </c>
      <c r="L32" t="e">
        <f>IF(#REF!="Répartition_2_6","Ventilation_2_6",IF(#REF!="Répartition_4_4","Ventilation_4_4",IF(#REF!="Répartition_6_2","Ventilation_6_2","""")))</f>
        <v>#REF!</v>
      </c>
    </row>
    <row r="33" spans="2:12">
      <c r="B33" s="22" t="str">
        <f>IF(ISBLANK(Groupe1!B33),"",Groupe1!B33)</f>
        <v/>
      </c>
      <c r="C33" s="23" t="str">
        <f>IF(ISBLANK(Groupe1!C33),"",Groupe1!C33)</f>
        <v/>
      </c>
      <c r="D33" s="27" t="str">
        <f>IF(ISBLANK(Groupe1!D33),"",Groupe1!D33)</f>
        <v/>
      </c>
      <c r="E33" s="30" t="str">
        <f>IF(ISBLANK(Groupe1!W33),"",Groupe1!W33)</f>
        <v/>
      </c>
      <c r="J33" s="17" t="e">
        <f>IF(#REF!="Répartition_2_6","Ventilation_2_6",IF(#REF!="Répartition_4_4","Ventilation_4_4",IF(#REF!="Répartition_6_2","Ventilation_6_2","""")))</f>
        <v>#REF!</v>
      </c>
      <c r="K33" s="17" t="e">
        <f>IF(#REF!="Répartition_2_6","Ventilation_2_6",IF(#REF!="Répartition_4_4","Ventilation_4_4",IF(#REF!="Répartition_6_2","Ventilation_6_2","""")))</f>
        <v>#REF!</v>
      </c>
      <c r="L33" t="e">
        <f>IF(#REF!="Répartition_2_6","Ventilation_2_6",IF(#REF!="Répartition_4_4","Ventilation_4_4",IF(#REF!="Répartition_6_2","Ventilation_6_2","""")))</f>
        <v>#REF!</v>
      </c>
    </row>
    <row r="34" spans="2:12">
      <c r="B34" s="22" t="str">
        <f>IF(ISBLANK(Groupe1!B34),"",Groupe1!B34)</f>
        <v/>
      </c>
      <c r="C34" s="23" t="str">
        <f>IF(ISBLANK(Groupe1!C34),"",Groupe1!C34)</f>
        <v/>
      </c>
      <c r="D34" s="27" t="str">
        <f>IF(ISBLANK(Groupe1!D34),"",Groupe1!D34)</f>
        <v/>
      </c>
      <c r="E34" s="30" t="str">
        <f>IF(ISBLANK(Groupe1!W34),"",Groupe1!W34)</f>
        <v/>
      </c>
      <c r="J34" s="17" t="e">
        <f>IF(#REF!="Répartition_2_6","Ventilation_2_6",IF(#REF!="Répartition_4_4","Ventilation_4_4",IF(#REF!="Répartition_6_2","Ventilation_6_2","""")))</f>
        <v>#REF!</v>
      </c>
      <c r="K34" s="17" t="e">
        <f>IF(#REF!="Répartition_2_6","Ventilation_2_6",IF(#REF!="Répartition_4_4","Ventilation_4_4",IF(#REF!="Répartition_6_2","Ventilation_6_2","""")))</f>
        <v>#REF!</v>
      </c>
      <c r="L34" t="e">
        <f>IF(#REF!="Répartition_2_6","Ventilation_2_6",IF(#REF!="Répartition_4_4","Ventilation_4_4",IF(#REF!="Répartition_6_2","Ventilation_6_2","""")))</f>
        <v>#REF!</v>
      </c>
    </row>
    <row r="35" spans="2:12">
      <c r="B35" s="22" t="str">
        <f>IF(ISBLANK(Groupe1!B35),"",Groupe1!B35)</f>
        <v/>
      </c>
      <c r="C35" s="23" t="str">
        <f>IF(ISBLANK(Groupe1!C35),"",Groupe1!C35)</f>
        <v/>
      </c>
      <c r="D35" s="27" t="str">
        <f>IF(ISBLANK(Groupe1!D35),"",Groupe1!D35)</f>
        <v/>
      </c>
      <c r="E35" s="30" t="str">
        <f>IF(ISBLANK(Groupe1!W35),"",Groupe1!W35)</f>
        <v/>
      </c>
      <c r="J35" s="17" t="e">
        <f>IF(#REF!="Répartition_2_6","Ventilation_2_6",IF(#REF!="Répartition_4_4","Ventilation_4_4",IF(#REF!="Répartition_6_2","Ventilation_6_2","""")))</f>
        <v>#REF!</v>
      </c>
      <c r="K35" s="17" t="e">
        <f>IF(#REF!="Répartition_2_6","Ventilation_2_6",IF(#REF!="Répartition_4_4","Ventilation_4_4",IF(#REF!="Répartition_6_2","Ventilation_6_2","""")))</f>
        <v>#REF!</v>
      </c>
      <c r="L35" t="e">
        <f>IF(#REF!="Répartition_2_6","Ventilation_2_6",IF(#REF!="Répartition_4_4","Ventilation_4_4",IF(#REF!="Répartition_6_2","Ventilation_6_2","""")))</f>
        <v>#REF!</v>
      </c>
    </row>
    <row r="36" spans="2:12">
      <c r="B36" s="22" t="str">
        <f>IF(ISBLANK(Groupe1!B36),"",Groupe1!B36)</f>
        <v/>
      </c>
      <c r="C36" s="23" t="str">
        <f>IF(ISBLANK(Groupe1!C36),"",Groupe1!C36)</f>
        <v/>
      </c>
      <c r="D36" s="27" t="str">
        <f>IF(ISBLANK(Groupe1!D36),"",Groupe1!D36)</f>
        <v/>
      </c>
      <c r="E36" s="30" t="str">
        <f>IF(ISBLANK(Groupe1!W36),"",Groupe1!W36)</f>
        <v/>
      </c>
      <c r="J36" s="17" t="e">
        <f>IF(#REF!="Répartition_2_6","Ventilation_2_6",IF(#REF!="Répartition_4_4","Ventilation_4_4",IF(#REF!="Répartition_6_2","Ventilation_6_2","""")))</f>
        <v>#REF!</v>
      </c>
      <c r="K36" s="17" t="e">
        <f>IF(#REF!="Répartition_2_6","Ventilation_2_6",IF(#REF!="Répartition_4_4","Ventilation_4_4",IF(#REF!="Répartition_6_2","Ventilation_6_2","""")))</f>
        <v>#REF!</v>
      </c>
      <c r="L36" t="e">
        <f>IF(#REF!="Répartition_2_6","Ventilation_2_6",IF(#REF!="Répartition_4_4","Ventilation_4_4",IF(#REF!="Répartition_6_2","Ventilation_6_2","""")))</f>
        <v>#REF!</v>
      </c>
    </row>
    <row r="37" spans="2:12">
      <c r="B37" s="22" t="str">
        <f>IF(ISBLANK(Groupe1!B37),"",Groupe1!B37)</f>
        <v/>
      </c>
      <c r="C37" s="23" t="str">
        <f>IF(ISBLANK(Groupe1!C37),"",Groupe1!C37)</f>
        <v/>
      </c>
      <c r="D37" s="27" t="str">
        <f>IF(ISBLANK(Groupe1!D37),"",Groupe1!D37)</f>
        <v/>
      </c>
      <c r="E37" s="30" t="str">
        <f>IF(ISBLANK(Groupe1!W37),"",Groupe1!W37)</f>
        <v/>
      </c>
      <c r="J37" s="17" t="e">
        <f>IF(#REF!="Répartition_2_6","Ventilation_2_6",IF(#REF!="Répartition_4_4","Ventilation_4_4",IF(#REF!="Répartition_6_2","Ventilation_6_2","""")))</f>
        <v>#REF!</v>
      </c>
      <c r="K37" s="17" t="e">
        <f>IF(#REF!="Répartition_2_6","Ventilation_2_6",IF(#REF!="Répartition_4_4","Ventilation_4_4",IF(#REF!="Répartition_6_2","Ventilation_6_2","""")))</f>
        <v>#REF!</v>
      </c>
      <c r="L37" t="e">
        <f>IF(#REF!="Répartition_2_6","Ventilation_2_6",IF(#REF!="Répartition_4_4","Ventilation_4_4",IF(#REF!="Répartition_6_2","Ventilation_6_2","""")))</f>
        <v>#REF!</v>
      </c>
    </row>
    <row r="38" spans="2:12">
      <c r="B38" s="22" t="str">
        <f>IF(ISBLANK(Groupe1!B38),"",Groupe1!B38)</f>
        <v/>
      </c>
      <c r="C38" s="23" t="str">
        <f>IF(ISBLANK(Groupe1!C38),"",Groupe1!C38)</f>
        <v/>
      </c>
      <c r="D38" s="27" t="str">
        <f>IF(ISBLANK(Groupe1!D38),"",Groupe1!D38)</f>
        <v/>
      </c>
      <c r="E38" s="30" t="str">
        <f>IF(ISBLANK(Groupe1!W38),"",Groupe1!W38)</f>
        <v/>
      </c>
      <c r="J38" s="17" t="e">
        <f>IF(#REF!="Répartition_2_6","Ventilation_2_6",IF(#REF!="Répartition_4_4","Ventilation_4_4",IF(#REF!="Répartition_6_2","Ventilation_6_2","""")))</f>
        <v>#REF!</v>
      </c>
      <c r="K38" s="17" t="e">
        <f>IF(#REF!="Répartition_2_6","Ventilation_2_6",IF(#REF!="Répartition_4_4","Ventilation_4_4",IF(#REF!="Répartition_6_2","Ventilation_6_2","""")))</f>
        <v>#REF!</v>
      </c>
      <c r="L38" t="e">
        <f>IF(#REF!="Répartition_2_6","Ventilation_2_6",IF(#REF!="Répartition_4_4","Ventilation_4_4",IF(#REF!="Répartition_6_2","Ventilation_6_2","""")))</f>
        <v>#REF!</v>
      </c>
    </row>
    <row r="39" spans="2:12">
      <c r="B39" s="22" t="str">
        <f>IF(ISBLANK(Groupe1!B39),"",Groupe1!B39)</f>
        <v/>
      </c>
      <c r="C39" s="23" t="str">
        <f>IF(ISBLANK(Groupe1!C39),"",Groupe1!C39)</f>
        <v/>
      </c>
      <c r="D39" s="27" t="str">
        <f>IF(ISBLANK(Groupe1!D39),"",Groupe1!D39)</f>
        <v/>
      </c>
      <c r="E39" s="30" t="str">
        <f>IF(ISBLANK(Groupe1!W39),"",Groupe1!W39)</f>
        <v/>
      </c>
      <c r="J39" s="17" t="e">
        <f>IF(#REF!="Répartition_2_6","Ventilation_2_6",IF(#REF!="Répartition_4_4","Ventilation_4_4",IF(#REF!="Répartition_6_2","Ventilation_6_2","""")))</f>
        <v>#REF!</v>
      </c>
      <c r="K39" s="17" t="e">
        <f>IF(#REF!="Répartition_2_6","Ventilation_2_6",IF(#REF!="Répartition_4_4","Ventilation_4_4",IF(#REF!="Répartition_6_2","Ventilation_6_2","""")))</f>
        <v>#REF!</v>
      </c>
      <c r="L39" t="e">
        <f>IF(#REF!="Répartition_2_6","Ventilation_2_6",IF(#REF!="Répartition_4_4","Ventilation_4_4",IF(#REF!="Répartition_6_2","Ventilation_6_2","""")))</f>
        <v>#REF!</v>
      </c>
    </row>
    <row r="40" spans="2:12">
      <c r="B40" s="22" t="str">
        <f>IF(ISBLANK(Groupe1!B40),"",Groupe1!B40)</f>
        <v/>
      </c>
      <c r="C40" s="23" t="str">
        <f>IF(ISBLANK(Groupe1!C40),"",Groupe1!C40)</f>
        <v/>
      </c>
      <c r="D40" s="27" t="str">
        <f>IF(ISBLANK(Groupe1!D40),"",Groupe1!D40)</f>
        <v/>
      </c>
      <c r="E40" s="30" t="str">
        <f>IF(ISBLANK(Groupe1!W40),"",Groupe1!W40)</f>
        <v/>
      </c>
      <c r="J40" s="17" t="e">
        <f>IF(#REF!="Répartition_2_6","Ventilation_2_6",IF(#REF!="Répartition_4_4","Ventilation_4_4",IF(#REF!="Répartition_6_2","Ventilation_6_2","""")))</f>
        <v>#REF!</v>
      </c>
      <c r="K40" s="17" t="e">
        <f>IF(#REF!="Répartition_2_6","Ventilation_2_6",IF(#REF!="Répartition_4_4","Ventilation_4_4",IF(#REF!="Répartition_6_2","Ventilation_6_2","""")))</f>
        <v>#REF!</v>
      </c>
      <c r="L40" t="e">
        <f>IF(#REF!="Répartition_2_6","Ventilation_2_6",IF(#REF!="Répartition_4_4","Ventilation_4_4",IF(#REF!="Répartition_6_2","Ventilation_6_2","""")))</f>
        <v>#REF!</v>
      </c>
    </row>
    <row r="41" spans="2:12">
      <c r="B41" s="22" t="str">
        <f>IF(ISBLANK(Groupe1!B41),"",Groupe1!B41)</f>
        <v/>
      </c>
      <c r="C41" s="23" t="str">
        <f>IF(ISBLANK(Groupe1!C41),"",Groupe1!C41)</f>
        <v/>
      </c>
      <c r="D41" s="27" t="str">
        <f>IF(ISBLANK(Groupe1!D41),"",Groupe1!D41)</f>
        <v/>
      </c>
      <c r="E41" s="30" t="str">
        <f>IF(ISBLANK(Groupe1!W41),"",Groupe1!W41)</f>
        <v/>
      </c>
      <c r="J41" s="17" t="e">
        <f>IF(#REF!="Répartition_2_6","Ventilation_2_6",IF(#REF!="Répartition_4_4","Ventilation_4_4",IF(#REF!="Répartition_6_2","Ventilation_6_2","""")))</f>
        <v>#REF!</v>
      </c>
      <c r="K41" s="17" t="e">
        <f>IF(#REF!="Répartition_2_6","Ventilation_2_6",IF(#REF!="Répartition_4_4","Ventilation_4_4",IF(#REF!="Répartition_6_2","Ventilation_6_2","""")))</f>
        <v>#REF!</v>
      </c>
      <c r="L41" t="e">
        <f>IF(#REF!="Répartition_2_6","Ventilation_2_6",IF(#REF!="Répartition_4_4","Ventilation_4_4",IF(#REF!="Répartition_6_2","Ventilation_6_2","""")))</f>
        <v>#REF!</v>
      </c>
    </row>
    <row r="42" spans="2:12">
      <c r="B42" s="22" t="str">
        <f>IF(ISBLANK(Groupe1!B42),"",Groupe1!B42)</f>
        <v/>
      </c>
      <c r="C42" s="23" t="str">
        <f>IF(ISBLANK(Groupe1!C42),"",Groupe1!C42)</f>
        <v/>
      </c>
      <c r="D42" s="27" t="str">
        <f>IF(ISBLANK(Groupe1!D42),"",Groupe1!D42)</f>
        <v/>
      </c>
      <c r="E42" s="30" t="str">
        <f>IF(ISBLANK(Groupe1!W42),"",Groupe1!W42)</f>
        <v/>
      </c>
      <c r="J42" s="17" t="e">
        <f>IF(#REF!="Répartition_2_6","Ventilation_2_6",IF(#REF!="Répartition_4_4","Ventilation_4_4",IF(#REF!="Répartition_6_2","Ventilation_6_2","""")))</f>
        <v>#REF!</v>
      </c>
      <c r="K42" s="17" t="e">
        <f>IF(#REF!="Répartition_2_6","Ventilation_2_6",IF(#REF!="Répartition_4_4","Ventilation_4_4",IF(#REF!="Répartition_6_2","Ventilation_6_2","""")))</f>
        <v>#REF!</v>
      </c>
      <c r="L42" t="e">
        <f>IF(#REF!="Répartition_2_6","Ventilation_2_6",IF(#REF!="Répartition_4_4","Ventilation_4_4",IF(#REF!="Répartition_6_2","Ventilation_6_2","""")))</f>
        <v>#REF!</v>
      </c>
    </row>
    <row r="43" spans="2:12">
      <c r="B43" s="22" t="str">
        <f>IF(ISBLANK(Groupe1!B43),"",Groupe1!B43)</f>
        <v/>
      </c>
      <c r="C43" s="23" t="str">
        <f>IF(ISBLANK(Groupe1!C43),"",Groupe1!C43)</f>
        <v/>
      </c>
      <c r="D43" s="27" t="str">
        <f>IF(ISBLANK(Groupe1!D43),"",Groupe1!D43)</f>
        <v/>
      </c>
      <c r="E43" s="30" t="str">
        <f>IF(ISBLANK(Groupe1!W43),"",Groupe1!W43)</f>
        <v/>
      </c>
      <c r="J43" s="17" t="e">
        <f>IF(#REF!="Répartition_2_6","Ventilation_2_6",IF(#REF!="Répartition_4_4","Ventilation_4_4",IF(#REF!="Répartition_6_2","Ventilation_6_2","""")))</f>
        <v>#REF!</v>
      </c>
      <c r="K43" s="17" t="e">
        <f>IF(#REF!="Répartition_2_6","Ventilation_2_6",IF(#REF!="Répartition_4_4","Ventilation_4_4",IF(#REF!="Répartition_6_2","Ventilation_6_2","""")))</f>
        <v>#REF!</v>
      </c>
      <c r="L43" t="e">
        <f>IF(#REF!="Répartition_2_6","Ventilation_2_6",IF(#REF!="Répartition_4_4","Ventilation_4_4",IF(#REF!="Répartition_6_2","Ventilation_6_2","""")))</f>
        <v>#REF!</v>
      </c>
    </row>
    <row r="44" spans="2:12">
      <c r="B44" s="22" t="str">
        <f>IF(ISBLANK(Groupe1!B44),"",Groupe1!B44)</f>
        <v/>
      </c>
      <c r="C44" s="23" t="str">
        <f>IF(ISBLANK(Groupe1!C44),"",Groupe1!C44)</f>
        <v/>
      </c>
      <c r="D44" s="27" t="str">
        <f>IF(ISBLANK(Groupe1!D44),"",Groupe1!D44)</f>
        <v/>
      </c>
      <c r="E44" s="30" t="str">
        <f>IF(ISBLANK(Groupe1!W44),"",Groupe1!W44)</f>
        <v/>
      </c>
      <c r="J44" s="17" t="e">
        <f>IF(#REF!="Répartition_2_6","Ventilation_2_6",IF(#REF!="Répartition_4_4","Ventilation_4_4",IF(#REF!="Répartition_6_2","Ventilation_6_2","""")))</f>
        <v>#REF!</v>
      </c>
      <c r="K44" s="17" t="e">
        <f>IF(#REF!="Répartition_2_6","Ventilation_2_6",IF(#REF!="Répartition_4_4","Ventilation_4_4",IF(#REF!="Répartition_6_2","Ventilation_6_2","""")))</f>
        <v>#REF!</v>
      </c>
      <c r="L44" t="e">
        <f>IF(#REF!="Répartition_2_6","Ventilation_2_6",IF(#REF!="Répartition_4_4","Ventilation_4_4",IF(#REF!="Répartition_6_2","Ventilation_6_2","""")))</f>
        <v>#REF!</v>
      </c>
    </row>
    <row r="45" spans="2:12">
      <c r="B45" s="22" t="str">
        <f>IF(ISBLANK(Groupe1!B45),"",Groupe1!B45)</f>
        <v/>
      </c>
      <c r="C45" s="23" t="str">
        <f>IF(ISBLANK(Groupe1!C45),"",Groupe1!C45)</f>
        <v/>
      </c>
      <c r="D45" s="27" t="str">
        <f>IF(ISBLANK(Groupe1!D45),"",Groupe1!D45)</f>
        <v/>
      </c>
      <c r="E45" s="30" t="str">
        <f>IF(ISBLANK(Groupe1!W45),"",Groupe1!W45)</f>
        <v/>
      </c>
      <c r="J45" s="17" t="e">
        <f>IF(#REF!="Répartition_2_6","Ventilation_2_6",IF(#REF!="Répartition_4_4","Ventilation_4_4",IF(#REF!="Répartition_6_2","Ventilation_6_2","""")))</f>
        <v>#REF!</v>
      </c>
      <c r="K45" s="17" t="e">
        <f>IF(#REF!="Répartition_2_6","Ventilation_2_6",IF(#REF!="Répartition_4_4","Ventilation_4_4",IF(#REF!="Répartition_6_2","Ventilation_6_2","""")))</f>
        <v>#REF!</v>
      </c>
      <c r="L45" t="e">
        <f>IF(#REF!="Répartition_2_6","Ventilation_2_6",IF(#REF!="Répartition_4_4","Ventilation_4_4",IF(#REF!="Répartition_6_2","Ventilation_6_2","""")))</f>
        <v>#REF!</v>
      </c>
    </row>
    <row r="46" spans="2:12">
      <c r="B46" s="22" t="str">
        <f>IF(ISBLANK(Groupe1!B46),"",Groupe1!B46)</f>
        <v/>
      </c>
      <c r="C46" s="23" t="str">
        <f>IF(ISBLANK(Groupe1!C46),"",Groupe1!C46)</f>
        <v/>
      </c>
      <c r="D46" s="27" t="str">
        <f>IF(ISBLANK(Groupe1!D46),"",Groupe1!D46)</f>
        <v/>
      </c>
      <c r="E46" s="30" t="str">
        <f>IF(ISBLANK(Groupe1!W46),"",Groupe1!W46)</f>
        <v/>
      </c>
      <c r="J46" s="17" t="e">
        <f>IF(#REF!="Répartition_2_6","Ventilation_2_6",IF(#REF!="Répartition_4_4","Ventilation_4_4",IF(#REF!="Répartition_6_2","Ventilation_6_2","""")))</f>
        <v>#REF!</v>
      </c>
      <c r="K46" s="17" t="e">
        <f>IF(#REF!="Répartition_2_6","Ventilation_2_6",IF(#REF!="Répartition_4_4","Ventilation_4_4",IF(#REF!="Répartition_6_2","Ventilation_6_2","""")))</f>
        <v>#REF!</v>
      </c>
      <c r="L46" t="e">
        <f>IF(#REF!="Répartition_2_6","Ventilation_2_6",IF(#REF!="Répartition_4_4","Ventilation_4_4",IF(#REF!="Répartition_6_2","Ventilation_6_2","""")))</f>
        <v>#REF!</v>
      </c>
    </row>
    <row r="47" spans="2:12">
      <c r="B47" s="22" t="str">
        <f>IF(ISBLANK(Groupe1!B47),"",Groupe1!B47)</f>
        <v/>
      </c>
      <c r="C47" s="23" t="str">
        <f>IF(ISBLANK(Groupe1!C47),"",Groupe1!C47)</f>
        <v/>
      </c>
      <c r="D47" s="27" t="str">
        <f>IF(ISBLANK(Groupe1!D47),"",Groupe1!D47)</f>
        <v/>
      </c>
      <c r="E47" s="30" t="str">
        <f>IF(ISBLANK(Groupe1!W47),"",Groupe1!W47)</f>
        <v/>
      </c>
      <c r="J47" s="17" t="e">
        <f>IF(#REF!="Répartition_2_6","Ventilation_2_6",IF(#REF!="Répartition_4_4","Ventilation_4_4",IF(#REF!="Répartition_6_2","Ventilation_6_2","""")))</f>
        <v>#REF!</v>
      </c>
      <c r="K47" s="17" t="e">
        <f>IF(#REF!="Répartition_2_6","Ventilation_2_6",IF(#REF!="Répartition_4_4","Ventilation_4_4",IF(#REF!="Répartition_6_2","Ventilation_6_2","""")))</f>
        <v>#REF!</v>
      </c>
      <c r="L47" t="e">
        <f>IF(#REF!="Répartition_2_6","Ventilation_2_6",IF(#REF!="Répartition_4_4","Ventilation_4_4",IF(#REF!="Répartition_6_2","Ventilation_6_2","""")))</f>
        <v>#REF!</v>
      </c>
    </row>
    <row r="48" spans="2:12">
      <c r="B48" s="22" t="str">
        <f>IF(ISBLANK(Groupe1!B48),"",Groupe1!B48)</f>
        <v/>
      </c>
      <c r="C48" s="23" t="str">
        <f>IF(ISBLANK(Groupe1!C48),"",Groupe1!C48)</f>
        <v/>
      </c>
      <c r="D48" s="27" t="str">
        <f>IF(ISBLANK(Groupe1!D48),"",Groupe1!D48)</f>
        <v/>
      </c>
      <c r="E48" s="30" t="str">
        <f>IF(ISBLANK(Groupe1!W48),"",Groupe1!W48)</f>
        <v/>
      </c>
      <c r="J48" s="17" t="e">
        <f>IF(#REF!="Répartition_2_6","Ventilation_2_6",IF(#REF!="Répartition_4_4","Ventilation_4_4",IF(#REF!="Répartition_6_2","Ventilation_6_2","""")))</f>
        <v>#REF!</v>
      </c>
      <c r="K48" s="17" t="e">
        <f>IF(#REF!="Répartition_2_6","Ventilation_2_6",IF(#REF!="Répartition_4_4","Ventilation_4_4",IF(#REF!="Répartition_6_2","Ventilation_6_2","""")))</f>
        <v>#REF!</v>
      </c>
      <c r="L48" t="e">
        <f>IF(#REF!="Répartition_2_6","Ventilation_2_6",IF(#REF!="Répartition_4_4","Ventilation_4_4",IF(#REF!="Répartition_6_2","Ventilation_6_2","""")))</f>
        <v>#REF!</v>
      </c>
    </row>
    <row r="49" spans="1:12">
      <c r="B49" s="22" t="str">
        <f>IF(ISBLANK(Groupe1!B49),"",Groupe1!B49)</f>
        <v/>
      </c>
      <c r="C49" s="23" t="str">
        <f>IF(ISBLANK(Groupe1!C49),"",Groupe1!C49)</f>
        <v/>
      </c>
      <c r="D49" s="27" t="str">
        <f>IF(ISBLANK(Groupe1!D49),"",Groupe1!D49)</f>
        <v/>
      </c>
      <c r="E49" s="30" t="str">
        <f>IF(ISBLANK(Groupe1!W49),"",Groupe1!W49)</f>
        <v/>
      </c>
      <c r="J49" s="17" t="e">
        <f>IF(#REF!="Répartition_2_6","Ventilation_2_6",IF(#REF!="Répartition_4_4","Ventilation_4_4",IF(#REF!="Répartition_6_2","Ventilation_6_2","""")))</f>
        <v>#REF!</v>
      </c>
      <c r="K49" s="17" t="e">
        <f>IF(#REF!="Répartition_2_6","Ventilation_2_6",IF(#REF!="Répartition_4_4","Ventilation_4_4",IF(#REF!="Répartition_6_2","Ventilation_6_2","""")))</f>
        <v>#REF!</v>
      </c>
      <c r="L49" t="e">
        <f>IF(#REF!="Répartition_2_6","Ventilation_2_6",IF(#REF!="Répartition_4_4","Ventilation_4_4",IF(#REF!="Répartition_6_2","Ventilation_6_2","""")))</f>
        <v>#REF!</v>
      </c>
    </row>
    <row r="50" spans="1:12">
      <c r="B50" s="22" t="str">
        <f>IF(ISBLANK(Groupe1!B50),"",Groupe1!B50)</f>
        <v/>
      </c>
      <c r="C50" s="23" t="str">
        <f>IF(ISBLANK(Groupe1!C50),"",Groupe1!C50)</f>
        <v/>
      </c>
      <c r="D50" s="27" t="str">
        <f>IF(ISBLANK(Groupe1!D50),"",Groupe1!D50)</f>
        <v/>
      </c>
      <c r="E50" s="30" t="str">
        <f>IF(ISBLANK(Groupe1!W50),"",Groupe1!W50)</f>
        <v/>
      </c>
      <c r="J50" s="17" t="e">
        <f>IF(#REF!="Répartition_2_6","Ventilation_2_6",IF(#REF!="Répartition_4_4","Ventilation_4_4",IF(#REF!="Répartition_6_2","Ventilation_6_2","""")))</f>
        <v>#REF!</v>
      </c>
      <c r="K50" s="17" t="e">
        <f>IF(#REF!="Répartition_2_6","Ventilation_2_6",IF(#REF!="Répartition_4_4","Ventilation_4_4",IF(#REF!="Répartition_6_2","Ventilation_6_2","""")))</f>
        <v>#REF!</v>
      </c>
      <c r="L50" t="e">
        <f>IF(#REF!="Répartition_2_6","Ventilation_2_6",IF(#REF!="Répartition_4_4","Ventilation_4_4",IF(#REF!="Répartition_6_2","Ventilation_6_2","""")))</f>
        <v>#REF!</v>
      </c>
    </row>
    <row r="51" spans="1:12" ht="16.2" thickBot="1">
      <c r="B51" s="24" t="str">
        <f>IF(ISBLANK(Groupe1!B51),"",Groupe1!B51)</f>
        <v/>
      </c>
      <c r="C51" s="25" t="str">
        <f>IF(ISBLANK(Groupe1!C51),"",Groupe1!C51)</f>
        <v/>
      </c>
      <c r="D51" s="28" t="str">
        <f>IF(ISBLANK(Groupe1!D51),"",Groupe1!D51)</f>
        <v/>
      </c>
      <c r="E51" s="58" t="str">
        <f>IF(ISBLANK(Groupe1!W51),"",Groupe1!W51)</f>
        <v/>
      </c>
      <c r="J51" s="17" t="e">
        <f>IF(#REF!="Répartition_2_6","Ventilation_2_6",IF(#REF!="Répartition_4_4","Ventilation_4_4",IF(#REF!="Répartition_6_2","Ventilation_6_2","""")))</f>
        <v>#REF!</v>
      </c>
      <c r="K51" s="17" t="e">
        <f>IF(#REF!="Répartition_2_6","Ventilation_2_6",IF(#REF!="Répartition_4_4","Ventilation_4_4",IF(#REF!="Répartition_6_2","Ventilation_6_2","""")))</f>
        <v>#REF!</v>
      </c>
      <c r="L51" t="e">
        <f>IF(#REF!="Répartition_2_6","Ventilation_2_6",IF(#REF!="Répartition_4_4","Ventilation_4_4",IF(#REF!="Répartition_6_2","Ventilation_6_2","""")))</f>
        <v>#REF!</v>
      </c>
    </row>
    <row r="52" spans="1:12">
      <c r="A52" s="74" t="s">
        <v>438</v>
      </c>
      <c r="B52" s="20" t="str">
        <f>IF(ISBLANK(Groupe2!B12),"",Groupe2!B12)</f>
        <v/>
      </c>
      <c r="C52" s="21" t="str">
        <f>IF(ISBLANK(Groupe2!C12),"",Groupe2!C12)</f>
        <v/>
      </c>
      <c r="D52" s="26" t="str">
        <f>IF(ISBLANK(Groupe2!D12),"",Groupe2!D12)</f>
        <v/>
      </c>
      <c r="E52" s="29" t="str">
        <f>IF(ISBLANK(Groupe2!S12),"",Groupe2!S12)</f>
        <v/>
      </c>
      <c r="J52" s="17"/>
      <c r="K52" s="17"/>
    </row>
    <row r="53" spans="1:12">
      <c r="B53" s="22" t="str">
        <f>IF(ISBLANK(Groupe2!B13),"",Groupe2!B13)</f>
        <v/>
      </c>
      <c r="C53" s="23" t="str">
        <f>IF(ISBLANK(Groupe2!C13),"",Groupe2!C13)</f>
        <v/>
      </c>
      <c r="D53" s="27" t="str">
        <f>IF(ISBLANK(Groupe2!D13),"",Groupe2!D13)</f>
        <v/>
      </c>
      <c r="E53" s="30" t="str">
        <f>IF(ISBLANK(Groupe2!S13),"",Groupe2!S13)</f>
        <v/>
      </c>
    </row>
    <row r="54" spans="1:12">
      <c r="B54" s="22" t="str">
        <f>IF(ISBLANK(Groupe2!B14),"",Groupe2!B14)</f>
        <v/>
      </c>
      <c r="C54" s="23" t="str">
        <f>IF(ISBLANK(Groupe2!C14),"",Groupe2!C14)</f>
        <v/>
      </c>
      <c r="D54" s="27" t="str">
        <f>IF(ISBLANK(Groupe2!D14),"",Groupe2!D14)</f>
        <v/>
      </c>
      <c r="E54" s="30" t="str">
        <f>IF(ISBLANK(Groupe2!S14),"",Groupe2!S14)</f>
        <v/>
      </c>
    </row>
    <row r="55" spans="1:12">
      <c r="B55" s="22" t="str">
        <f>IF(ISBLANK(Groupe2!B15),"",Groupe2!B15)</f>
        <v/>
      </c>
      <c r="C55" s="23" t="str">
        <f>IF(ISBLANK(Groupe2!C15),"",Groupe2!C15)</f>
        <v/>
      </c>
      <c r="D55" s="27" t="str">
        <f>IF(ISBLANK(Groupe2!D15),"",Groupe2!D15)</f>
        <v/>
      </c>
      <c r="E55" s="30" t="str">
        <f>IF(ISBLANK(Groupe2!S15),"",Groupe2!S15)</f>
        <v/>
      </c>
    </row>
    <row r="56" spans="1:12">
      <c r="B56" s="22" t="str">
        <f>IF(ISBLANK(Groupe2!B16),"",Groupe2!B16)</f>
        <v/>
      </c>
      <c r="C56" s="23" t="str">
        <f>IF(ISBLANK(Groupe2!C16),"",Groupe2!C16)</f>
        <v/>
      </c>
      <c r="D56" s="27" t="str">
        <f>IF(ISBLANK(Groupe2!D16),"",Groupe2!D16)</f>
        <v/>
      </c>
      <c r="E56" s="30" t="str">
        <f>IF(ISBLANK(Groupe2!S16),"",Groupe2!S16)</f>
        <v/>
      </c>
    </row>
    <row r="57" spans="1:12">
      <c r="B57" s="22" t="str">
        <f>IF(ISBLANK(Groupe2!B17),"",Groupe2!B17)</f>
        <v/>
      </c>
      <c r="C57" s="23" t="str">
        <f>IF(ISBLANK(Groupe2!C17),"",Groupe2!C17)</f>
        <v/>
      </c>
      <c r="D57" s="27" t="str">
        <f>IF(ISBLANK(Groupe2!D17),"",Groupe2!D17)</f>
        <v/>
      </c>
      <c r="E57" s="30" t="str">
        <f>IF(ISBLANK(Groupe2!S17),"",Groupe2!S17)</f>
        <v/>
      </c>
    </row>
    <row r="58" spans="1:12">
      <c r="B58" s="22" t="str">
        <f>IF(ISBLANK(Groupe2!B18),"",Groupe2!B18)</f>
        <v/>
      </c>
      <c r="C58" s="23" t="str">
        <f>IF(ISBLANK(Groupe2!C18),"",Groupe2!C18)</f>
        <v/>
      </c>
      <c r="D58" s="27" t="str">
        <f>IF(ISBLANK(Groupe2!D18),"",Groupe2!D18)</f>
        <v/>
      </c>
      <c r="E58" s="30" t="str">
        <f>IF(ISBLANK(Groupe2!S18),"",Groupe2!S18)</f>
        <v/>
      </c>
    </row>
    <row r="59" spans="1:12">
      <c r="B59" s="22" t="str">
        <f>IF(ISBLANK(Groupe2!B19),"",Groupe2!B19)</f>
        <v/>
      </c>
      <c r="C59" s="23" t="str">
        <f>IF(ISBLANK(Groupe2!C19),"",Groupe2!C19)</f>
        <v/>
      </c>
      <c r="D59" s="27" t="str">
        <f>IF(ISBLANK(Groupe2!D19),"",Groupe2!D19)</f>
        <v/>
      </c>
      <c r="E59" s="30" t="str">
        <f>IF(ISBLANK(Groupe2!S19),"",Groupe2!S19)</f>
        <v/>
      </c>
    </row>
    <row r="60" spans="1:12">
      <c r="B60" s="22" t="str">
        <f>IF(ISBLANK(Groupe2!B20),"",Groupe2!B20)</f>
        <v/>
      </c>
      <c r="C60" s="23" t="str">
        <f>IF(ISBLANK(Groupe2!C20),"",Groupe2!C20)</f>
        <v/>
      </c>
      <c r="D60" s="27" t="str">
        <f>IF(ISBLANK(Groupe2!D20),"",Groupe2!D20)</f>
        <v/>
      </c>
      <c r="E60" s="30" t="str">
        <f>IF(ISBLANK(Groupe2!S20),"",Groupe2!S20)</f>
        <v/>
      </c>
    </row>
    <row r="61" spans="1:12">
      <c r="B61" s="22" t="str">
        <f>IF(ISBLANK(Groupe2!B21),"",Groupe2!B21)</f>
        <v/>
      </c>
      <c r="C61" s="23" t="str">
        <f>IF(ISBLANK(Groupe2!C21),"",Groupe2!C21)</f>
        <v/>
      </c>
      <c r="D61" s="27" t="str">
        <f>IF(ISBLANK(Groupe2!D21),"",Groupe2!D21)</f>
        <v/>
      </c>
      <c r="E61" s="30" t="str">
        <f>IF(ISBLANK(Groupe2!S21),"",Groupe2!S21)</f>
        <v/>
      </c>
    </row>
    <row r="62" spans="1:12">
      <c r="B62" s="22" t="str">
        <f>IF(ISBLANK(Groupe2!B22),"",Groupe2!B22)</f>
        <v/>
      </c>
      <c r="C62" s="23" t="str">
        <f>IF(ISBLANK(Groupe2!C22),"",Groupe2!C22)</f>
        <v/>
      </c>
      <c r="D62" s="27" t="str">
        <f>IF(ISBLANK(Groupe2!D22),"",Groupe2!D22)</f>
        <v/>
      </c>
      <c r="E62" s="30" t="str">
        <f>IF(ISBLANK(Groupe2!S22),"",Groupe2!S22)</f>
        <v/>
      </c>
    </row>
    <row r="63" spans="1:12">
      <c r="B63" s="22" t="str">
        <f>IF(ISBLANK(Groupe2!B23),"",Groupe2!B23)</f>
        <v/>
      </c>
      <c r="C63" s="23" t="str">
        <f>IF(ISBLANK(Groupe2!C23),"",Groupe2!C23)</f>
        <v/>
      </c>
      <c r="D63" s="27" t="str">
        <f>IF(ISBLANK(Groupe2!D23),"",Groupe2!D23)</f>
        <v/>
      </c>
      <c r="E63" s="30" t="str">
        <f>IF(ISBLANK(Groupe2!S23),"",Groupe2!S23)</f>
        <v/>
      </c>
    </row>
    <row r="64" spans="1:12">
      <c r="B64" s="22" t="str">
        <f>IF(ISBLANK(Groupe2!B24),"",Groupe2!B24)</f>
        <v/>
      </c>
      <c r="C64" s="23" t="str">
        <f>IF(ISBLANK(Groupe2!C24),"",Groupe2!C24)</f>
        <v/>
      </c>
      <c r="D64" s="27" t="str">
        <f>IF(ISBLANK(Groupe2!D24),"",Groupe2!D24)</f>
        <v/>
      </c>
      <c r="E64" s="30" t="str">
        <f>IF(ISBLANK(Groupe2!S24),"",Groupe2!S24)</f>
        <v/>
      </c>
    </row>
    <row r="65" spans="2:5">
      <c r="B65" s="22" t="str">
        <f>IF(ISBLANK(Groupe2!B25),"",Groupe2!B25)</f>
        <v/>
      </c>
      <c r="C65" s="23" t="str">
        <f>IF(ISBLANK(Groupe2!C25),"",Groupe2!C25)</f>
        <v/>
      </c>
      <c r="D65" s="27" t="str">
        <f>IF(ISBLANK(Groupe2!D25),"",Groupe2!D25)</f>
        <v/>
      </c>
      <c r="E65" s="30" t="str">
        <f>IF(ISBLANK(Groupe2!S25),"",Groupe2!S25)</f>
        <v/>
      </c>
    </row>
    <row r="66" spans="2:5">
      <c r="B66" s="22" t="str">
        <f>IF(ISBLANK(Groupe2!B26),"",Groupe2!B26)</f>
        <v/>
      </c>
      <c r="C66" s="23" t="str">
        <f>IF(ISBLANK(Groupe2!C26),"",Groupe2!C26)</f>
        <v/>
      </c>
      <c r="D66" s="27" t="str">
        <f>IF(ISBLANK(Groupe2!D26),"",Groupe2!D26)</f>
        <v/>
      </c>
      <c r="E66" s="30" t="str">
        <f>IF(ISBLANK(Groupe2!S26),"",Groupe2!S26)</f>
        <v/>
      </c>
    </row>
    <row r="67" spans="2:5">
      <c r="B67" s="22" t="str">
        <f>IF(ISBLANK(Groupe2!B27),"",Groupe2!B27)</f>
        <v/>
      </c>
      <c r="C67" s="23" t="str">
        <f>IF(ISBLANK(Groupe2!C27),"",Groupe2!C27)</f>
        <v/>
      </c>
      <c r="D67" s="27" t="str">
        <f>IF(ISBLANK(Groupe2!D27),"",Groupe2!D27)</f>
        <v/>
      </c>
      <c r="E67" s="30" t="str">
        <f>IF(ISBLANK(Groupe2!S27),"",Groupe2!S27)</f>
        <v/>
      </c>
    </row>
    <row r="68" spans="2:5">
      <c r="B68" s="22" t="str">
        <f>IF(ISBLANK(Groupe2!B28),"",Groupe2!B28)</f>
        <v/>
      </c>
      <c r="C68" s="23" t="str">
        <f>IF(ISBLANK(Groupe2!C28),"",Groupe2!C28)</f>
        <v/>
      </c>
      <c r="D68" s="27" t="str">
        <f>IF(ISBLANK(Groupe2!D28),"",Groupe2!D28)</f>
        <v/>
      </c>
      <c r="E68" s="30" t="str">
        <f>IF(ISBLANK(Groupe2!S28),"",Groupe2!S28)</f>
        <v/>
      </c>
    </row>
    <row r="69" spans="2:5">
      <c r="B69" s="22" t="str">
        <f>IF(ISBLANK(Groupe2!B29),"",Groupe2!B29)</f>
        <v/>
      </c>
      <c r="C69" s="23" t="str">
        <f>IF(ISBLANK(Groupe2!C29),"",Groupe2!C29)</f>
        <v/>
      </c>
      <c r="D69" s="27" t="str">
        <f>IF(ISBLANK(Groupe2!D29),"",Groupe2!D29)</f>
        <v/>
      </c>
      <c r="E69" s="30" t="str">
        <f>IF(ISBLANK(Groupe2!S29),"",Groupe2!S29)</f>
        <v/>
      </c>
    </row>
    <row r="70" spans="2:5">
      <c r="B70" s="22" t="str">
        <f>IF(ISBLANK(Groupe2!B30),"",Groupe2!B30)</f>
        <v/>
      </c>
      <c r="C70" s="23" t="str">
        <f>IF(ISBLANK(Groupe2!C30),"",Groupe2!C30)</f>
        <v/>
      </c>
      <c r="D70" s="27" t="str">
        <f>IF(ISBLANK(Groupe2!D30),"",Groupe2!D30)</f>
        <v/>
      </c>
      <c r="E70" s="30" t="str">
        <f>IF(ISBLANK(Groupe2!S30),"",Groupe2!S30)</f>
        <v/>
      </c>
    </row>
    <row r="71" spans="2:5">
      <c r="B71" s="22" t="str">
        <f>IF(ISBLANK(Groupe2!B31),"",Groupe2!B31)</f>
        <v/>
      </c>
      <c r="C71" s="23" t="str">
        <f>IF(ISBLANK(Groupe2!C31),"",Groupe2!C31)</f>
        <v/>
      </c>
      <c r="D71" s="27" t="str">
        <f>IF(ISBLANK(Groupe2!D31),"",Groupe2!D31)</f>
        <v/>
      </c>
      <c r="E71" s="30" t="str">
        <f>IF(ISBLANK(Groupe2!S31),"",Groupe2!S31)</f>
        <v/>
      </c>
    </row>
    <row r="72" spans="2:5">
      <c r="B72" s="22" t="str">
        <f>IF(ISBLANK(Groupe2!B32),"",Groupe2!B32)</f>
        <v/>
      </c>
      <c r="C72" s="23" t="str">
        <f>IF(ISBLANK(Groupe2!C32),"",Groupe2!C32)</f>
        <v/>
      </c>
      <c r="D72" s="27" t="str">
        <f>IF(ISBLANK(Groupe2!D32),"",Groupe2!D32)</f>
        <v/>
      </c>
      <c r="E72" s="30" t="str">
        <f>IF(ISBLANK(Groupe2!S32),"",Groupe2!S32)</f>
        <v/>
      </c>
    </row>
    <row r="73" spans="2:5">
      <c r="B73" s="22" t="str">
        <f>IF(ISBLANK(Groupe2!B33),"",Groupe2!B33)</f>
        <v/>
      </c>
      <c r="C73" s="23" t="str">
        <f>IF(ISBLANK(Groupe2!C33),"",Groupe2!C33)</f>
        <v/>
      </c>
      <c r="D73" s="27" t="str">
        <f>IF(ISBLANK(Groupe2!D33),"",Groupe2!D33)</f>
        <v/>
      </c>
      <c r="E73" s="30" t="str">
        <f>IF(ISBLANK(Groupe2!S33),"",Groupe2!S33)</f>
        <v/>
      </c>
    </row>
    <row r="74" spans="2:5">
      <c r="B74" s="22" t="str">
        <f>IF(ISBLANK(Groupe2!B34),"",Groupe2!B34)</f>
        <v/>
      </c>
      <c r="C74" s="23" t="str">
        <f>IF(ISBLANK(Groupe2!C34),"",Groupe2!C34)</f>
        <v/>
      </c>
      <c r="D74" s="27" t="str">
        <f>IF(ISBLANK(Groupe2!D34),"",Groupe2!D34)</f>
        <v/>
      </c>
      <c r="E74" s="30" t="str">
        <f>IF(ISBLANK(Groupe2!S34),"",Groupe2!S34)</f>
        <v/>
      </c>
    </row>
    <row r="75" spans="2:5">
      <c r="B75" s="22" t="str">
        <f>IF(ISBLANK(Groupe2!B35),"",Groupe2!B35)</f>
        <v/>
      </c>
      <c r="C75" s="23" t="str">
        <f>IF(ISBLANK(Groupe2!C35),"",Groupe2!C35)</f>
        <v/>
      </c>
      <c r="D75" s="27" t="str">
        <f>IF(ISBLANK(Groupe2!D35),"",Groupe2!D35)</f>
        <v/>
      </c>
      <c r="E75" s="30" t="str">
        <f>IF(ISBLANK(Groupe2!S35),"",Groupe2!S35)</f>
        <v/>
      </c>
    </row>
    <row r="76" spans="2:5">
      <c r="B76" s="22" t="str">
        <f>IF(ISBLANK(Groupe2!B36),"",Groupe2!B36)</f>
        <v/>
      </c>
      <c r="C76" s="23" t="str">
        <f>IF(ISBLANK(Groupe2!C36),"",Groupe2!C36)</f>
        <v/>
      </c>
      <c r="D76" s="27" t="str">
        <f>IF(ISBLANK(Groupe2!D36),"",Groupe2!D36)</f>
        <v/>
      </c>
      <c r="E76" s="30" t="str">
        <f>IF(ISBLANK(Groupe2!S36),"",Groupe2!S36)</f>
        <v/>
      </c>
    </row>
    <row r="77" spans="2:5">
      <c r="B77" s="22" t="str">
        <f>IF(ISBLANK(Groupe2!B37),"",Groupe2!B37)</f>
        <v/>
      </c>
      <c r="C77" s="23" t="str">
        <f>IF(ISBLANK(Groupe2!C37),"",Groupe2!C37)</f>
        <v/>
      </c>
      <c r="D77" s="27" t="str">
        <f>IF(ISBLANK(Groupe2!D37),"",Groupe2!D37)</f>
        <v/>
      </c>
      <c r="E77" s="30" t="str">
        <f>IF(ISBLANK(Groupe2!S37),"",Groupe2!S37)</f>
        <v/>
      </c>
    </row>
    <row r="78" spans="2:5">
      <c r="B78" s="22" t="str">
        <f>IF(ISBLANK(Groupe2!B38),"",Groupe2!B38)</f>
        <v/>
      </c>
      <c r="C78" s="23" t="str">
        <f>IF(ISBLANK(Groupe2!C38),"",Groupe2!C38)</f>
        <v/>
      </c>
      <c r="D78" s="27" t="str">
        <f>IF(ISBLANK(Groupe2!D38),"",Groupe2!D38)</f>
        <v/>
      </c>
      <c r="E78" s="30" t="str">
        <f>IF(ISBLANK(Groupe2!S38),"",Groupe2!S38)</f>
        <v/>
      </c>
    </row>
    <row r="79" spans="2:5">
      <c r="B79" s="22" t="str">
        <f>IF(ISBLANK(Groupe2!B39),"",Groupe2!B39)</f>
        <v/>
      </c>
      <c r="C79" s="23" t="str">
        <f>IF(ISBLANK(Groupe2!C39),"",Groupe2!C39)</f>
        <v/>
      </c>
      <c r="D79" s="27" t="str">
        <f>IF(ISBLANK(Groupe2!D39),"",Groupe2!D39)</f>
        <v/>
      </c>
      <c r="E79" s="30" t="str">
        <f>IF(ISBLANK(Groupe2!S39),"",Groupe2!S39)</f>
        <v/>
      </c>
    </row>
    <row r="80" spans="2:5">
      <c r="B80" s="22" t="str">
        <f>IF(ISBLANK(Groupe2!B40),"",Groupe2!B40)</f>
        <v/>
      </c>
      <c r="C80" s="23" t="str">
        <f>IF(ISBLANK(Groupe2!C40),"",Groupe2!C40)</f>
        <v/>
      </c>
      <c r="D80" s="27" t="str">
        <f>IF(ISBLANK(Groupe2!D40),"",Groupe2!D40)</f>
        <v/>
      </c>
      <c r="E80" s="30" t="str">
        <f>IF(ISBLANK(Groupe2!S40),"",Groupe2!S40)</f>
        <v/>
      </c>
    </row>
    <row r="81" spans="1:5">
      <c r="B81" s="22" t="str">
        <f>IF(ISBLANK(Groupe2!B41),"",Groupe2!B41)</f>
        <v/>
      </c>
      <c r="C81" s="23" t="str">
        <f>IF(ISBLANK(Groupe2!C41),"",Groupe2!C41)</f>
        <v/>
      </c>
      <c r="D81" s="27" t="str">
        <f>IF(ISBLANK(Groupe2!D41),"",Groupe2!D41)</f>
        <v/>
      </c>
      <c r="E81" s="30" t="str">
        <f>IF(ISBLANK(Groupe2!S41),"",Groupe2!S41)</f>
        <v/>
      </c>
    </row>
    <row r="82" spans="1:5">
      <c r="B82" s="22" t="str">
        <f>IF(ISBLANK(Groupe2!B42),"",Groupe2!B42)</f>
        <v/>
      </c>
      <c r="C82" s="23" t="str">
        <f>IF(ISBLANK(Groupe2!C42),"",Groupe2!C42)</f>
        <v/>
      </c>
      <c r="D82" s="27" t="str">
        <f>IF(ISBLANK(Groupe2!D42),"",Groupe2!D42)</f>
        <v/>
      </c>
      <c r="E82" s="30" t="str">
        <f>IF(ISBLANK(Groupe2!S42),"",Groupe2!S42)</f>
        <v/>
      </c>
    </row>
    <row r="83" spans="1:5">
      <c r="B83" s="22" t="str">
        <f>IF(ISBLANK(Groupe2!B43),"",Groupe2!B43)</f>
        <v/>
      </c>
      <c r="C83" s="23" t="str">
        <f>IF(ISBLANK(Groupe2!C43),"",Groupe2!C43)</f>
        <v/>
      </c>
      <c r="D83" s="27" t="str">
        <f>IF(ISBLANK(Groupe2!D43),"",Groupe2!D43)</f>
        <v/>
      </c>
      <c r="E83" s="30" t="str">
        <f>IF(ISBLANK(Groupe2!S43),"",Groupe2!S43)</f>
        <v/>
      </c>
    </row>
    <row r="84" spans="1:5">
      <c r="B84" s="22" t="str">
        <f>IF(ISBLANK(Groupe2!B44),"",Groupe2!B44)</f>
        <v/>
      </c>
      <c r="C84" s="23" t="str">
        <f>IF(ISBLANK(Groupe2!C44),"",Groupe2!C44)</f>
        <v/>
      </c>
      <c r="D84" s="27" t="str">
        <f>IF(ISBLANK(Groupe2!D44),"",Groupe2!D44)</f>
        <v/>
      </c>
      <c r="E84" s="30" t="str">
        <f>IF(ISBLANK(Groupe2!S44),"",Groupe2!S44)</f>
        <v/>
      </c>
    </row>
    <row r="85" spans="1:5">
      <c r="B85" s="22" t="str">
        <f>IF(ISBLANK(Groupe2!B45),"",Groupe2!B45)</f>
        <v/>
      </c>
      <c r="C85" s="23" t="str">
        <f>IF(ISBLANK(Groupe2!C45),"",Groupe2!C45)</f>
        <v/>
      </c>
      <c r="D85" s="27" t="str">
        <f>IF(ISBLANK(Groupe2!D45),"",Groupe2!D45)</f>
        <v/>
      </c>
      <c r="E85" s="30" t="str">
        <f>IF(ISBLANK(Groupe2!S45),"",Groupe2!S45)</f>
        <v/>
      </c>
    </row>
    <row r="86" spans="1:5">
      <c r="B86" s="22" t="str">
        <f>IF(ISBLANK(Groupe2!B46),"",Groupe2!B46)</f>
        <v/>
      </c>
      <c r="C86" s="23" t="str">
        <f>IF(ISBLANK(Groupe2!C46),"",Groupe2!C46)</f>
        <v/>
      </c>
      <c r="D86" s="27" t="str">
        <f>IF(ISBLANK(Groupe2!D46),"",Groupe2!D46)</f>
        <v/>
      </c>
      <c r="E86" s="30" t="str">
        <f>IF(ISBLANK(Groupe2!S46),"",Groupe2!S46)</f>
        <v/>
      </c>
    </row>
    <row r="87" spans="1:5">
      <c r="B87" s="22" t="str">
        <f>IF(ISBLANK(Groupe2!B47),"",Groupe2!B47)</f>
        <v/>
      </c>
      <c r="C87" s="23" t="str">
        <f>IF(ISBLANK(Groupe2!C47),"",Groupe2!C47)</f>
        <v/>
      </c>
      <c r="D87" s="27" t="str">
        <f>IF(ISBLANK(Groupe2!D47),"",Groupe2!D47)</f>
        <v/>
      </c>
      <c r="E87" s="30" t="str">
        <f>IF(ISBLANK(Groupe2!S47),"",Groupe2!S47)</f>
        <v/>
      </c>
    </row>
    <row r="88" spans="1:5">
      <c r="B88" s="22" t="str">
        <f>IF(ISBLANK(Groupe2!B48),"",Groupe2!B48)</f>
        <v/>
      </c>
      <c r="C88" s="23" t="str">
        <f>IF(ISBLANK(Groupe2!C48),"",Groupe2!C48)</f>
        <v/>
      </c>
      <c r="D88" s="27" t="str">
        <f>IF(ISBLANK(Groupe2!D48),"",Groupe2!D48)</f>
        <v/>
      </c>
      <c r="E88" s="30" t="str">
        <f>IF(ISBLANK(Groupe2!S48),"",Groupe2!S48)</f>
        <v/>
      </c>
    </row>
    <row r="89" spans="1:5">
      <c r="B89" s="22" t="str">
        <f>IF(ISBLANK(Groupe2!B49),"",Groupe2!B49)</f>
        <v/>
      </c>
      <c r="C89" s="23" t="str">
        <f>IF(ISBLANK(Groupe2!C49),"",Groupe2!C49)</f>
        <v/>
      </c>
      <c r="D89" s="27" t="str">
        <f>IF(ISBLANK(Groupe2!D49),"",Groupe2!D49)</f>
        <v/>
      </c>
      <c r="E89" s="30" t="str">
        <f>IF(ISBLANK(Groupe2!S49),"",Groupe2!S49)</f>
        <v/>
      </c>
    </row>
    <row r="90" spans="1:5">
      <c r="B90" s="22" t="str">
        <f>IF(ISBLANK(Groupe2!B50),"",Groupe2!B50)</f>
        <v/>
      </c>
      <c r="C90" s="23" t="str">
        <f>IF(ISBLANK(Groupe2!C50),"",Groupe2!C50)</f>
        <v/>
      </c>
      <c r="D90" s="27" t="str">
        <f>IF(ISBLANK(Groupe2!D50),"",Groupe2!D50)</f>
        <v/>
      </c>
      <c r="E90" s="30" t="str">
        <f>IF(ISBLANK(Groupe2!S50),"",Groupe2!S50)</f>
        <v/>
      </c>
    </row>
    <row r="91" spans="1:5" ht="16.2" thickBot="1">
      <c r="B91" s="24" t="str">
        <f>IF(ISBLANK(Groupe2!B51),"",Groupe2!B51)</f>
        <v/>
      </c>
      <c r="C91" s="25" t="str">
        <f>IF(ISBLANK(Groupe2!C51),"",Groupe2!C51)</f>
        <v/>
      </c>
      <c r="D91" s="28" t="str">
        <f>IF(ISBLANK(Groupe2!D51),"",Groupe2!D51)</f>
        <v/>
      </c>
      <c r="E91" s="58" t="str">
        <f>IF(ISBLANK(Groupe2!S51),"",Groupe2!S51)</f>
        <v/>
      </c>
    </row>
    <row r="92" spans="1:5">
      <c r="A92" s="74" t="s">
        <v>439</v>
      </c>
      <c r="B92" s="20" t="str">
        <f>IF(ISBLANK(Groupe3!B12),"",Groupe3!B12)</f>
        <v/>
      </c>
      <c r="C92" s="20" t="str">
        <f>IF(ISBLANK(Groupe3!C12),"",Groupe3!C12)</f>
        <v/>
      </c>
      <c r="D92" s="55" t="str">
        <f>IF(ISBLANK(Groupe3!D12),"",Groupe3!D12)</f>
        <v/>
      </c>
      <c r="E92" s="29" t="str">
        <f>IF(ISBLANK(Groupe3!S12),"",Groupe3!S12)</f>
        <v/>
      </c>
    </row>
    <row r="93" spans="1:5">
      <c r="B93" s="22" t="str">
        <f>IF(ISBLANK(Groupe3!B13),"",Groupe3!B13)</f>
        <v/>
      </c>
      <c r="C93" s="23" t="str">
        <f>IF(ISBLANK(Groupe3!C13),"",Groupe3!C13)</f>
        <v/>
      </c>
      <c r="D93" s="27" t="str">
        <f>IF(ISBLANK(Groupe3!D13),"",Groupe3!D13)</f>
        <v/>
      </c>
      <c r="E93" s="30" t="str">
        <f>IF(ISBLANK(Groupe3!S13),"",Groupe3!S13)</f>
        <v/>
      </c>
    </row>
    <row r="94" spans="1:5">
      <c r="B94" s="22" t="str">
        <f>IF(ISBLANK(Groupe3!B14),"",Groupe3!B14)</f>
        <v/>
      </c>
      <c r="C94" s="23" t="str">
        <f>IF(ISBLANK(Groupe3!C14),"",Groupe3!C14)</f>
        <v/>
      </c>
      <c r="D94" s="27" t="str">
        <f>IF(ISBLANK(Groupe3!D14),"",Groupe3!D14)</f>
        <v/>
      </c>
      <c r="E94" s="30" t="str">
        <f>IF(ISBLANK(Groupe3!S14),"",Groupe3!S14)</f>
        <v/>
      </c>
    </row>
    <row r="95" spans="1:5">
      <c r="B95" s="22" t="str">
        <f>IF(ISBLANK(Groupe3!B15),"",Groupe3!B15)</f>
        <v/>
      </c>
      <c r="C95" s="23" t="str">
        <f>IF(ISBLANK(Groupe3!C15),"",Groupe3!C15)</f>
        <v/>
      </c>
      <c r="D95" s="27" t="str">
        <f>IF(ISBLANK(Groupe3!D15),"",Groupe3!D15)</f>
        <v/>
      </c>
      <c r="E95" s="30" t="str">
        <f>IF(ISBLANK(Groupe3!S15),"",Groupe3!S15)</f>
        <v/>
      </c>
    </row>
    <row r="96" spans="1:5">
      <c r="B96" s="22" t="str">
        <f>IF(ISBLANK(Groupe3!B16),"",Groupe3!B16)</f>
        <v/>
      </c>
      <c r="C96" s="23" t="str">
        <f>IF(ISBLANK(Groupe3!C16),"",Groupe3!C16)</f>
        <v/>
      </c>
      <c r="D96" s="27" t="str">
        <f>IF(ISBLANK(Groupe3!D16),"",Groupe3!D16)</f>
        <v/>
      </c>
      <c r="E96" s="30" t="str">
        <f>IF(ISBLANK(Groupe3!S16),"",Groupe3!S16)</f>
        <v/>
      </c>
    </row>
    <row r="97" spans="2:5">
      <c r="B97" s="22" t="str">
        <f>IF(ISBLANK(Groupe3!B17),"",Groupe3!B17)</f>
        <v/>
      </c>
      <c r="C97" s="23" t="str">
        <f>IF(ISBLANK(Groupe3!C17),"",Groupe3!C17)</f>
        <v/>
      </c>
      <c r="D97" s="27" t="str">
        <f>IF(ISBLANK(Groupe3!D17),"",Groupe3!D17)</f>
        <v/>
      </c>
      <c r="E97" s="30" t="str">
        <f>IF(ISBLANK(Groupe3!S17),"",Groupe3!S17)</f>
        <v/>
      </c>
    </row>
    <row r="98" spans="2:5">
      <c r="B98" s="22" t="str">
        <f>IF(ISBLANK(Groupe3!B18),"",Groupe3!B18)</f>
        <v/>
      </c>
      <c r="C98" s="23" t="str">
        <f>IF(ISBLANK(Groupe3!C18),"",Groupe3!C18)</f>
        <v/>
      </c>
      <c r="D98" s="27" t="str">
        <f>IF(ISBLANK(Groupe3!D18),"",Groupe3!D18)</f>
        <v/>
      </c>
      <c r="E98" s="30" t="str">
        <f>IF(ISBLANK(Groupe3!S18),"",Groupe3!S18)</f>
        <v/>
      </c>
    </row>
    <row r="99" spans="2:5">
      <c r="B99" s="22" t="str">
        <f>IF(ISBLANK(Groupe3!B19),"",Groupe3!B19)</f>
        <v/>
      </c>
      <c r="C99" s="23" t="str">
        <f>IF(ISBLANK(Groupe3!C19),"",Groupe3!C19)</f>
        <v/>
      </c>
      <c r="D99" s="27" t="str">
        <f>IF(ISBLANK(Groupe3!D19),"",Groupe3!D19)</f>
        <v/>
      </c>
      <c r="E99" s="30" t="str">
        <f>IF(ISBLANK(Groupe3!S19),"",Groupe3!S19)</f>
        <v/>
      </c>
    </row>
    <row r="100" spans="2:5">
      <c r="B100" s="22" t="str">
        <f>IF(ISBLANK(Groupe3!B20),"",Groupe3!B20)</f>
        <v/>
      </c>
      <c r="C100" s="23" t="str">
        <f>IF(ISBLANK(Groupe3!C20),"",Groupe3!C20)</f>
        <v/>
      </c>
      <c r="D100" s="27" t="str">
        <f>IF(ISBLANK(Groupe3!D20),"",Groupe3!D20)</f>
        <v/>
      </c>
      <c r="E100" s="30" t="str">
        <f>IF(ISBLANK(Groupe3!S20),"",Groupe3!S20)</f>
        <v/>
      </c>
    </row>
    <row r="101" spans="2:5">
      <c r="B101" s="22" t="str">
        <f>IF(ISBLANK(Groupe3!B21),"",Groupe3!B21)</f>
        <v/>
      </c>
      <c r="C101" s="23" t="str">
        <f>IF(ISBLANK(Groupe3!C21),"",Groupe3!C21)</f>
        <v/>
      </c>
      <c r="D101" s="27" t="str">
        <f>IF(ISBLANK(Groupe3!D21),"",Groupe3!D21)</f>
        <v/>
      </c>
      <c r="E101" s="30" t="str">
        <f>IF(ISBLANK(Groupe3!S21),"",Groupe3!S21)</f>
        <v/>
      </c>
    </row>
    <row r="102" spans="2:5">
      <c r="B102" s="22" t="str">
        <f>IF(ISBLANK(Groupe3!B22),"",Groupe3!B22)</f>
        <v/>
      </c>
      <c r="C102" s="23" t="str">
        <f>IF(ISBLANK(Groupe3!C22),"",Groupe3!C22)</f>
        <v/>
      </c>
      <c r="D102" s="27" t="str">
        <f>IF(ISBLANK(Groupe3!D22),"",Groupe3!D22)</f>
        <v/>
      </c>
      <c r="E102" s="30" t="str">
        <f>IF(ISBLANK(Groupe3!S22),"",Groupe3!S22)</f>
        <v/>
      </c>
    </row>
    <row r="103" spans="2:5">
      <c r="B103" s="22" t="str">
        <f>IF(ISBLANK(Groupe3!B23),"",Groupe3!B23)</f>
        <v/>
      </c>
      <c r="C103" s="23" t="str">
        <f>IF(ISBLANK(Groupe3!C23),"",Groupe3!C23)</f>
        <v/>
      </c>
      <c r="D103" s="27" t="str">
        <f>IF(ISBLANK(Groupe3!D23),"",Groupe3!D23)</f>
        <v/>
      </c>
      <c r="E103" s="30" t="str">
        <f>IF(ISBLANK(Groupe3!S23),"",Groupe3!S23)</f>
        <v/>
      </c>
    </row>
    <row r="104" spans="2:5">
      <c r="B104" s="22" t="str">
        <f>IF(ISBLANK(Groupe3!B24),"",Groupe3!B24)</f>
        <v/>
      </c>
      <c r="C104" s="23" t="str">
        <f>IF(ISBLANK(Groupe3!C24),"",Groupe3!C24)</f>
        <v/>
      </c>
      <c r="D104" s="27" t="str">
        <f>IF(ISBLANK(Groupe3!D24),"",Groupe3!D24)</f>
        <v/>
      </c>
      <c r="E104" s="30" t="str">
        <f>IF(ISBLANK(Groupe3!S24),"",Groupe3!S24)</f>
        <v/>
      </c>
    </row>
    <row r="105" spans="2:5">
      <c r="B105" s="22" t="str">
        <f>IF(ISBLANK(Groupe3!B25),"",Groupe3!B25)</f>
        <v/>
      </c>
      <c r="C105" s="23" t="str">
        <f>IF(ISBLANK(Groupe3!C25),"",Groupe3!C25)</f>
        <v/>
      </c>
      <c r="D105" s="27" t="str">
        <f>IF(ISBLANK(Groupe3!D25),"",Groupe3!D25)</f>
        <v/>
      </c>
      <c r="E105" s="30" t="str">
        <f>IF(ISBLANK(Groupe3!S25),"",Groupe3!S25)</f>
        <v/>
      </c>
    </row>
    <row r="106" spans="2:5">
      <c r="B106" s="22" t="str">
        <f>IF(ISBLANK(Groupe3!B26),"",Groupe3!B26)</f>
        <v/>
      </c>
      <c r="C106" s="23" t="str">
        <f>IF(ISBLANK(Groupe3!C26),"",Groupe3!C26)</f>
        <v/>
      </c>
      <c r="D106" s="27" t="str">
        <f>IF(ISBLANK(Groupe3!D26),"",Groupe3!D26)</f>
        <v/>
      </c>
      <c r="E106" s="30" t="str">
        <f>IF(ISBLANK(Groupe3!S26),"",Groupe3!S26)</f>
        <v/>
      </c>
    </row>
    <row r="107" spans="2:5">
      <c r="B107" s="22" t="str">
        <f>IF(ISBLANK(Groupe3!B27),"",Groupe3!B27)</f>
        <v/>
      </c>
      <c r="C107" s="23" t="str">
        <f>IF(ISBLANK(Groupe3!C27),"",Groupe3!C27)</f>
        <v/>
      </c>
      <c r="D107" s="27" t="str">
        <f>IF(ISBLANK(Groupe3!D27),"",Groupe3!D27)</f>
        <v/>
      </c>
      <c r="E107" s="30" t="str">
        <f>IF(ISBLANK(Groupe3!S27),"",Groupe3!S27)</f>
        <v/>
      </c>
    </row>
    <row r="108" spans="2:5">
      <c r="B108" s="22" t="str">
        <f>IF(ISBLANK(Groupe3!B28),"",Groupe3!B28)</f>
        <v/>
      </c>
      <c r="C108" s="23" t="str">
        <f>IF(ISBLANK(Groupe3!C28),"",Groupe3!C28)</f>
        <v/>
      </c>
      <c r="D108" s="27" t="str">
        <f>IF(ISBLANK(Groupe3!D28),"",Groupe3!D28)</f>
        <v/>
      </c>
      <c r="E108" s="30" t="str">
        <f>IF(ISBLANK(Groupe3!S28),"",Groupe3!S28)</f>
        <v/>
      </c>
    </row>
    <row r="109" spans="2:5">
      <c r="B109" s="22" t="str">
        <f>IF(ISBLANK(Groupe3!B29),"",Groupe3!B29)</f>
        <v/>
      </c>
      <c r="C109" s="23" t="str">
        <f>IF(ISBLANK(Groupe3!C29),"",Groupe3!C29)</f>
        <v/>
      </c>
      <c r="D109" s="27" t="str">
        <f>IF(ISBLANK(Groupe3!D29),"",Groupe3!D29)</f>
        <v/>
      </c>
      <c r="E109" s="30" t="str">
        <f>IF(ISBLANK(Groupe3!S29),"",Groupe3!S29)</f>
        <v/>
      </c>
    </row>
    <row r="110" spans="2:5">
      <c r="B110" s="22" t="str">
        <f>IF(ISBLANK(Groupe3!B30),"",Groupe3!B30)</f>
        <v/>
      </c>
      <c r="C110" s="23" t="str">
        <f>IF(ISBLANK(Groupe3!C30),"",Groupe3!C30)</f>
        <v/>
      </c>
      <c r="D110" s="27" t="str">
        <f>IF(ISBLANK(Groupe3!D30),"",Groupe3!D30)</f>
        <v/>
      </c>
      <c r="E110" s="30" t="str">
        <f>IF(ISBLANK(Groupe3!S30),"",Groupe3!S30)</f>
        <v/>
      </c>
    </row>
    <row r="111" spans="2:5">
      <c r="B111" s="22" t="str">
        <f>IF(ISBLANK(Groupe3!B31),"",Groupe3!B31)</f>
        <v/>
      </c>
      <c r="C111" s="23" t="str">
        <f>IF(ISBLANK(Groupe3!C31),"",Groupe3!C31)</f>
        <v/>
      </c>
      <c r="D111" s="27" t="str">
        <f>IF(ISBLANK(Groupe3!D31),"",Groupe3!D31)</f>
        <v/>
      </c>
      <c r="E111" s="30" t="str">
        <f>IF(ISBLANK(Groupe3!S31),"",Groupe3!S31)</f>
        <v/>
      </c>
    </row>
    <row r="112" spans="2:5">
      <c r="B112" s="22" t="str">
        <f>IF(ISBLANK(Groupe3!B32),"",Groupe3!B32)</f>
        <v/>
      </c>
      <c r="C112" s="23" t="str">
        <f>IF(ISBLANK(Groupe3!C32),"",Groupe3!C32)</f>
        <v/>
      </c>
      <c r="D112" s="27" t="str">
        <f>IF(ISBLANK(Groupe3!D32),"",Groupe3!D32)</f>
        <v/>
      </c>
      <c r="E112" s="30" t="str">
        <f>IF(ISBLANK(Groupe3!S32),"",Groupe3!S32)</f>
        <v/>
      </c>
    </row>
    <row r="113" spans="2:5">
      <c r="B113" s="22" t="str">
        <f>IF(ISBLANK(Groupe3!B33),"",Groupe3!B33)</f>
        <v/>
      </c>
      <c r="C113" s="23" t="str">
        <f>IF(ISBLANK(Groupe3!C33),"",Groupe3!C33)</f>
        <v/>
      </c>
      <c r="D113" s="27" t="str">
        <f>IF(ISBLANK(Groupe3!D33),"",Groupe3!D33)</f>
        <v/>
      </c>
      <c r="E113" s="30" t="str">
        <f>IF(ISBLANK(Groupe3!S33),"",Groupe3!S33)</f>
        <v/>
      </c>
    </row>
    <row r="114" spans="2:5">
      <c r="B114" s="22" t="str">
        <f>IF(ISBLANK(Groupe3!B34),"",Groupe3!B34)</f>
        <v/>
      </c>
      <c r="C114" s="23" t="str">
        <f>IF(ISBLANK(Groupe3!C34),"",Groupe3!C34)</f>
        <v/>
      </c>
      <c r="D114" s="27" t="str">
        <f>IF(ISBLANK(Groupe3!D34),"",Groupe3!D34)</f>
        <v/>
      </c>
      <c r="E114" s="30" t="str">
        <f>IF(ISBLANK(Groupe3!S34),"",Groupe3!S34)</f>
        <v/>
      </c>
    </row>
    <row r="115" spans="2:5">
      <c r="B115" s="22" t="str">
        <f>IF(ISBLANK(Groupe3!B35),"",Groupe3!B35)</f>
        <v/>
      </c>
      <c r="C115" s="23" t="str">
        <f>IF(ISBLANK(Groupe3!C35),"",Groupe3!C35)</f>
        <v/>
      </c>
      <c r="D115" s="27" t="str">
        <f>IF(ISBLANK(Groupe3!D35),"",Groupe3!D35)</f>
        <v/>
      </c>
      <c r="E115" s="30" t="str">
        <f>IF(ISBLANK(Groupe3!S35),"",Groupe3!S35)</f>
        <v/>
      </c>
    </row>
    <row r="116" spans="2:5">
      <c r="B116" s="22" t="str">
        <f>IF(ISBLANK(Groupe3!B36),"",Groupe3!B36)</f>
        <v/>
      </c>
      <c r="C116" s="23" t="str">
        <f>IF(ISBLANK(Groupe3!C36),"",Groupe3!C36)</f>
        <v/>
      </c>
      <c r="D116" s="27" t="str">
        <f>IF(ISBLANK(Groupe3!D36),"",Groupe3!D36)</f>
        <v/>
      </c>
      <c r="E116" s="30" t="str">
        <f>IF(ISBLANK(Groupe3!S36),"",Groupe3!S36)</f>
        <v/>
      </c>
    </row>
    <row r="117" spans="2:5">
      <c r="B117" s="22" t="str">
        <f>IF(ISBLANK(Groupe3!B37),"",Groupe3!B37)</f>
        <v/>
      </c>
      <c r="C117" s="23" t="str">
        <f>IF(ISBLANK(Groupe3!C37),"",Groupe3!C37)</f>
        <v/>
      </c>
      <c r="D117" s="27" t="str">
        <f>IF(ISBLANK(Groupe3!D37),"",Groupe3!D37)</f>
        <v/>
      </c>
      <c r="E117" s="30" t="str">
        <f>IF(ISBLANK(Groupe3!S37),"",Groupe3!S37)</f>
        <v/>
      </c>
    </row>
    <row r="118" spans="2:5">
      <c r="B118" s="22" t="str">
        <f>IF(ISBLANK(Groupe3!B38),"",Groupe3!B38)</f>
        <v/>
      </c>
      <c r="C118" s="23" t="str">
        <f>IF(ISBLANK(Groupe3!C38),"",Groupe3!C38)</f>
        <v/>
      </c>
      <c r="D118" s="27" t="str">
        <f>IF(ISBLANK(Groupe3!D38),"",Groupe3!D38)</f>
        <v/>
      </c>
      <c r="E118" s="30" t="str">
        <f>IF(ISBLANK(Groupe3!S38),"",Groupe3!S38)</f>
        <v/>
      </c>
    </row>
    <row r="119" spans="2:5">
      <c r="B119" s="22" t="str">
        <f>IF(ISBLANK(Groupe3!B39),"",Groupe3!B39)</f>
        <v/>
      </c>
      <c r="C119" s="23" t="str">
        <f>IF(ISBLANK(Groupe3!C39),"",Groupe3!C39)</f>
        <v/>
      </c>
      <c r="D119" s="27" t="str">
        <f>IF(ISBLANK(Groupe3!D39),"",Groupe3!D39)</f>
        <v/>
      </c>
      <c r="E119" s="30" t="str">
        <f>IF(ISBLANK(Groupe3!S39),"",Groupe3!S39)</f>
        <v/>
      </c>
    </row>
    <row r="120" spans="2:5">
      <c r="B120" s="22" t="str">
        <f>IF(ISBLANK(Groupe3!B40),"",Groupe3!B40)</f>
        <v/>
      </c>
      <c r="C120" s="23" t="str">
        <f>IF(ISBLANK(Groupe3!C40),"",Groupe3!C40)</f>
        <v/>
      </c>
      <c r="D120" s="27" t="str">
        <f>IF(ISBLANK(Groupe3!D40),"",Groupe3!D40)</f>
        <v/>
      </c>
      <c r="E120" s="30" t="str">
        <f>IF(ISBLANK(Groupe3!S40),"",Groupe3!S40)</f>
        <v/>
      </c>
    </row>
    <row r="121" spans="2:5">
      <c r="B121" s="22" t="str">
        <f>IF(ISBLANK(Groupe3!B41),"",Groupe3!B41)</f>
        <v/>
      </c>
      <c r="C121" s="23" t="str">
        <f>IF(ISBLANK(Groupe3!C41),"",Groupe3!C41)</f>
        <v/>
      </c>
      <c r="D121" s="27" t="str">
        <f>IF(ISBLANK(Groupe3!D41),"",Groupe3!D41)</f>
        <v/>
      </c>
      <c r="E121" s="30" t="str">
        <f>IF(ISBLANK(Groupe3!S41),"",Groupe3!S41)</f>
        <v/>
      </c>
    </row>
    <row r="122" spans="2:5">
      <c r="B122" s="22" t="str">
        <f>IF(ISBLANK(Groupe3!B42),"",Groupe3!B42)</f>
        <v/>
      </c>
      <c r="C122" s="23" t="str">
        <f>IF(ISBLANK(Groupe3!C42),"",Groupe3!C42)</f>
        <v/>
      </c>
      <c r="D122" s="27" t="str">
        <f>IF(ISBLANK(Groupe3!D42),"",Groupe3!D42)</f>
        <v/>
      </c>
      <c r="E122" s="30" t="str">
        <f>IF(ISBLANK(Groupe3!S42),"",Groupe3!S42)</f>
        <v/>
      </c>
    </row>
    <row r="123" spans="2:5">
      <c r="B123" s="22" t="str">
        <f>IF(ISBLANK(Groupe3!B43),"",Groupe3!B43)</f>
        <v/>
      </c>
      <c r="C123" s="23" t="str">
        <f>IF(ISBLANK(Groupe3!C43),"",Groupe3!C43)</f>
        <v/>
      </c>
      <c r="D123" s="27" t="str">
        <f>IF(ISBLANK(Groupe3!D43),"",Groupe3!D43)</f>
        <v/>
      </c>
      <c r="E123" s="30" t="str">
        <f>IF(ISBLANK(Groupe3!S43),"",Groupe3!S43)</f>
        <v/>
      </c>
    </row>
    <row r="124" spans="2:5">
      <c r="B124" s="22" t="str">
        <f>IF(ISBLANK(Groupe3!B44),"",Groupe3!B44)</f>
        <v/>
      </c>
      <c r="C124" s="23" t="str">
        <f>IF(ISBLANK(Groupe3!C44),"",Groupe3!C44)</f>
        <v/>
      </c>
      <c r="D124" s="27" t="str">
        <f>IF(ISBLANK(Groupe3!D44),"",Groupe3!D44)</f>
        <v/>
      </c>
      <c r="E124" s="30" t="str">
        <f>IF(ISBLANK(Groupe3!S44),"",Groupe3!S44)</f>
        <v/>
      </c>
    </row>
    <row r="125" spans="2:5">
      <c r="B125" s="22" t="str">
        <f>IF(ISBLANK(Groupe3!B45),"",Groupe3!B45)</f>
        <v/>
      </c>
      <c r="C125" s="23" t="str">
        <f>IF(ISBLANK(Groupe3!C45),"",Groupe3!C45)</f>
        <v/>
      </c>
      <c r="D125" s="27" t="str">
        <f>IF(ISBLANK(Groupe3!D45),"",Groupe3!D45)</f>
        <v/>
      </c>
      <c r="E125" s="30" t="str">
        <f>IF(ISBLANK(Groupe3!S45),"",Groupe3!S45)</f>
        <v/>
      </c>
    </row>
    <row r="126" spans="2:5">
      <c r="B126" s="22" t="str">
        <f>IF(ISBLANK(Groupe3!B46),"",Groupe3!B46)</f>
        <v/>
      </c>
      <c r="C126" s="23" t="str">
        <f>IF(ISBLANK(Groupe3!C46),"",Groupe3!C46)</f>
        <v/>
      </c>
      <c r="D126" s="27" t="str">
        <f>IF(ISBLANK(Groupe3!D46),"",Groupe3!D46)</f>
        <v/>
      </c>
      <c r="E126" s="30" t="str">
        <f>IF(ISBLANK(Groupe3!S46),"",Groupe3!S46)</f>
        <v/>
      </c>
    </row>
    <row r="127" spans="2:5">
      <c r="B127" s="22" t="str">
        <f>IF(ISBLANK(Groupe3!B47),"",Groupe3!B47)</f>
        <v/>
      </c>
      <c r="C127" s="23" t="str">
        <f>IF(ISBLANK(Groupe3!C47),"",Groupe3!C47)</f>
        <v/>
      </c>
      <c r="D127" s="27" t="str">
        <f>IF(ISBLANK(Groupe3!D47),"",Groupe3!D47)</f>
        <v/>
      </c>
      <c r="E127" s="30" t="str">
        <f>IF(ISBLANK(Groupe3!S47),"",Groupe3!S47)</f>
        <v/>
      </c>
    </row>
    <row r="128" spans="2:5">
      <c r="B128" s="22" t="str">
        <f>IF(ISBLANK(Groupe3!B48),"",Groupe3!B48)</f>
        <v/>
      </c>
      <c r="C128" s="23" t="str">
        <f>IF(ISBLANK(Groupe3!C48),"",Groupe3!C48)</f>
        <v/>
      </c>
      <c r="D128" s="27" t="str">
        <f>IF(ISBLANK(Groupe3!D48),"",Groupe3!D48)</f>
        <v/>
      </c>
      <c r="E128" s="30" t="str">
        <f>IF(ISBLANK(Groupe3!S48),"",Groupe3!S48)</f>
        <v/>
      </c>
    </row>
    <row r="129" spans="1:5">
      <c r="B129" s="22" t="str">
        <f>IF(ISBLANK(Groupe3!B49),"",Groupe3!B49)</f>
        <v/>
      </c>
      <c r="C129" s="23" t="str">
        <f>IF(ISBLANK(Groupe3!C49),"",Groupe3!C49)</f>
        <v/>
      </c>
      <c r="D129" s="27" t="str">
        <f>IF(ISBLANK(Groupe3!D49),"",Groupe3!D49)</f>
        <v/>
      </c>
      <c r="E129" s="30" t="str">
        <f>IF(ISBLANK(Groupe3!S49),"",Groupe3!S49)</f>
        <v/>
      </c>
    </row>
    <row r="130" spans="1:5">
      <c r="B130" s="22" t="str">
        <f>IF(ISBLANK(Groupe3!B50),"",Groupe3!B50)</f>
        <v/>
      </c>
      <c r="C130" s="23" t="str">
        <f>IF(ISBLANK(Groupe3!C50),"",Groupe3!C50)</f>
        <v/>
      </c>
      <c r="D130" s="27" t="str">
        <f>IF(ISBLANK(Groupe3!D50),"",Groupe3!D50)</f>
        <v/>
      </c>
      <c r="E130" s="30" t="str">
        <f>IF(ISBLANK(Groupe3!S50),"",Groupe3!S50)</f>
        <v/>
      </c>
    </row>
    <row r="131" spans="1:5" ht="16.2" thickBot="1">
      <c r="B131" s="24" t="str">
        <f>IF(ISBLANK(Groupe3!B51),"",Groupe3!B51)</f>
        <v/>
      </c>
      <c r="C131" s="25" t="str">
        <f>IF(ISBLANK(Groupe3!C51),"",Groupe3!C51)</f>
        <v/>
      </c>
      <c r="D131" s="28" t="str">
        <f>IF(ISBLANK(Groupe3!D51),"",Groupe3!D51)</f>
        <v/>
      </c>
      <c r="E131" s="58" t="str">
        <f>IF(ISBLANK(Groupe3!S51),"",Groupe3!S51)</f>
        <v/>
      </c>
    </row>
    <row r="132" spans="1:5">
      <c r="A132" s="75" t="s">
        <v>440</v>
      </c>
      <c r="B132" s="20" t="str">
        <f>IF(ISBLANK(Groupe4!B12),"",Groupe4!B12)</f>
        <v/>
      </c>
      <c r="C132" s="21" t="str">
        <f>IF(ISBLANK(Groupe4!C12),"",Groupe4!C12)</f>
        <v/>
      </c>
      <c r="D132" s="26" t="str">
        <f>IF(ISBLANK(Groupe4!D12),"",Groupe4!D12)</f>
        <v/>
      </c>
      <c r="E132" s="29" t="str">
        <f>IF(ISBLANK(Groupe4!S12),"",Groupe4!S12)</f>
        <v/>
      </c>
    </row>
    <row r="133" spans="1:5">
      <c r="B133" s="22" t="str">
        <f>IF(ISBLANK(Groupe4!B13),"",Groupe4!B13)</f>
        <v/>
      </c>
      <c r="C133" s="23" t="str">
        <f>IF(ISBLANK(Groupe4!C13),"",Groupe4!C13)</f>
        <v/>
      </c>
      <c r="D133" s="27" t="str">
        <f>IF(ISBLANK(Groupe4!D13),"",Groupe4!D13)</f>
        <v/>
      </c>
      <c r="E133" s="30" t="str">
        <f>IF(ISBLANK(Groupe4!S13),"",Groupe4!S13)</f>
        <v/>
      </c>
    </row>
    <row r="134" spans="1:5">
      <c r="B134" s="22" t="str">
        <f>IF(ISBLANK(Groupe4!B14),"",Groupe4!B14)</f>
        <v/>
      </c>
      <c r="C134" s="23" t="str">
        <f>IF(ISBLANK(Groupe4!C14),"",Groupe4!C14)</f>
        <v/>
      </c>
      <c r="D134" s="27" t="str">
        <f>IF(ISBLANK(Groupe4!D14),"",Groupe4!D14)</f>
        <v/>
      </c>
      <c r="E134" s="30" t="str">
        <f>IF(ISBLANK(Groupe4!S14),"",Groupe4!S14)</f>
        <v/>
      </c>
    </row>
    <row r="135" spans="1:5">
      <c r="B135" s="22" t="str">
        <f>IF(ISBLANK(Groupe4!B15),"",Groupe4!B15)</f>
        <v/>
      </c>
      <c r="C135" s="23" t="str">
        <f>IF(ISBLANK(Groupe4!C15),"",Groupe4!C15)</f>
        <v/>
      </c>
      <c r="D135" s="27" t="str">
        <f>IF(ISBLANK(Groupe4!D15),"",Groupe4!D15)</f>
        <v/>
      </c>
      <c r="E135" s="30" t="str">
        <f>IF(ISBLANK(Groupe4!S15),"",Groupe4!S15)</f>
        <v/>
      </c>
    </row>
    <row r="136" spans="1:5">
      <c r="B136" s="22" t="str">
        <f>IF(ISBLANK(Groupe4!B16),"",Groupe4!B16)</f>
        <v/>
      </c>
      <c r="C136" s="23" t="str">
        <f>IF(ISBLANK(Groupe4!C16),"",Groupe4!C16)</f>
        <v/>
      </c>
      <c r="D136" s="27" t="str">
        <f>IF(ISBLANK(Groupe4!D16),"",Groupe4!D16)</f>
        <v/>
      </c>
      <c r="E136" s="30" t="str">
        <f>IF(ISBLANK(Groupe4!S16),"",Groupe4!S16)</f>
        <v/>
      </c>
    </row>
    <row r="137" spans="1:5">
      <c r="B137" s="22" t="str">
        <f>IF(ISBLANK(Groupe4!B17),"",Groupe4!B17)</f>
        <v/>
      </c>
      <c r="C137" s="23" t="str">
        <f>IF(ISBLANK(Groupe4!C17),"",Groupe4!C17)</f>
        <v/>
      </c>
      <c r="D137" s="27" t="str">
        <f>IF(ISBLANK(Groupe4!D17),"",Groupe4!D17)</f>
        <v/>
      </c>
      <c r="E137" s="30" t="str">
        <f>IF(ISBLANK(Groupe4!S17),"",Groupe4!S17)</f>
        <v/>
      </c>
    </row>
    <row r="138" spans="1:5">
      <c r="B138" s="22" t="str">
        <f>IF(ISBLANK(Groupe4!B18),"",Groupe4!B18)</f>
        <v/>
      </c>
      <c r="C138" s="23" t="str">
        <f>IF(ISBLANK(Groupe4!C18),"",Groupe4!C18)</f>
        <v/>
      </c>
      <c r="D138" s="27" t="str">
        <f>IF(ISBLANK(Groupe4!D18),"",Groupe4!D18)</f>
        <v/>
      </c>
      <c r="E138" s="30" t="str">
        <f>IF(ISBLANK(Groupe4!S18),"",Groupe4!S18)</f>
        <v/>
      </c>
    </row>
    <row r="139" spans="1:5">
      <c r="B139" s="22" t="str">
        <f>IF(ISBLANK(Groupe4!B19),"",Groupe4!B19)</f>
        <v/>
      </c>
      <c r="C139" s="23" t="str">
        <f>IF(ISBLANK(Groupe4!C19),"",Groupe4!C19)</f>
        <v/>
      </c>
      <c r="D139" s="27" t="str">
        <f>IF(ISBLANK(Groupe4!D19),"",Groupe4!D19)</f>
        <v/>
      </c>
      <c r="E139" s="30" t="str">
        <f>IF(ISBLANK(Groupe4!S19),"",Groupe4!S19)</f>
        <v/>
      </c>
    </row>
    <row r="140" spans="1:5">
      <c r="B140" s="22" t="str">
        <f>IF(ISBLANK(Groupe4!B20),"",Groupe4!B20)</f>
        <v/>
      </c>
      <c r="C140" s="23" t="str">
        <f>IF(ISBLANK(Groupe4!C20),"",Groupe4!C20)</f>
        <v/>
      </c>
      <c r="D140" s="27" t="str">
        <f>IF(ISBLANK(Groupe4!D20),"",Groupe4!D20)</f>
        <v/>
      </c>
      <c r="E140" s="30" t="str">
        <f>IF(ISBLANK(Groupe4!S20),"",Groupe4!S20)</f>
        <v/>
      </c>
    </row>
    <row r="141" spans="1:5">
      <c r="B141" s="22" t="str">
        <f>IF(ISBLANK(Groupe4!B21),"",Groupe4!B21)</f>
        <v/>
      </c>
      <c r="C141" s="23" t="str">
        <f>IF(ISBLANK(Groupe4!C21),"",Groupe4!C21)</f>
        <v/>
      </c>
      <c r="D141" s="27" t="str">
        <f>IF(ISBLANK(Groupe4!D21),"",Groupe4!D21)</f>
        <v/>
      </c>
      <c r="E141" s="30" t="str">
        <f>IF(ISBLANK(Groupe4!S21),"",Groupe4!S21)</f>
        <v/>
      </c>
    </row>
    <row r="142" spans="1:5">
      <c r="B142" s="22" t="str">
        <f>IF(ISBLANK(Groupe4!B22),"",Groupe4!B22)</f>
        <v/>
      </c>
      <c r="C142" s="23" t="str">
        <f>IF(ISBLANK(Groupe4!C22),"",Groupe4!C22)</f>
        <v/>
      </c>
      <c r="D142" s="27" t="str">
        <f>IF(ISBLANK(Groupe4!D22),"",Groupe4!D22)</f>
        <v/>
      </c>
      <c r="E142" s="30" t="str">
        <f>IF(ISBLANK(Groupe4!S22),"",Groupe4!S22)</f>
        <v/>
      </c>
    </row>
    <row r="143" spans="1:5">
      <c r="B143" s="22" t="str">
        <f>IF(ISBLANK(Groupe4!B23),"",Groupe4!B23)</f>
        <v/>
      </c>
      <c r="C143" s="23" t="str">
        <f>IF(ISBLANK(Groupe4!C23),"",Groupe4!C23)</f>
        <v/>
      </c>
      <c r="D143" s="27" t="str">
        <f>IF(ISBLANK(Groupe4!D23),"",Groupe4!D23)</f>
        <v/>
      </c>
      <c r="E143" s="30" t="str">
        <f>IF(ISBLANK(Groupe4!S23),"",Groupe4!S23)</f>
        <v/>
      </c>
    </row>
    <row r="144" spans="1:5">
      <c r="B144" s="22" t="str">
        <f>IF(ISBLANK(Groupe4!B24),"",Groupe4!B24)</f>
        <v/>
      </c>
      <c r="C144" s="23" t="str">
        <f>IF(ISBLANK(Groupe4!C24),"",Groupe4!C24)</f>
        <v/>
      </c>
      <c r="D144" s="27" t="str">
        <f>IF(ISBLANK(Groupe4!D24),"",Groupe4!D24)</f>
        <v/>
      </c>
      <c r="E144" s="30" t="str">
        <f>IF(ISBLANK(Groupe4!S24),"",Groupe4!S24)</f>
        <v/>
      </c>
    </row>
    <row r="145" spans="2:5">
      <c r="B145" s="22" t="str">
        <f>IF(ISBLANK(Groupe4!B25),"",Groupe4!B25)</f>
        <v/>
      </c>
      <c r="C145" s="23" t="str">
        <f>IF(ISBLANK(Groupe4!C25),"",Groupe4!C25)</f>
        <v/>
      </c>
      <c r="D145" s="27" t="str">
        <f>IF(ISBLANK(Groupe4!D25),"",Groupe4!D25)</f>
        <v/>
      </c>
      <c r="E145" s="30" t="str">
        <f>IF(ISBLANK(Groupe4!S25),"",Groupe4!S25)</f>
        <v/>
      </c>
    </row>
    <row r="146" spans="2:5">
      <c r="B146" s="22" t="str">
        <f>IF(ISBLANK(Groupe4!B26),"",Groupe4!B26)</f>
        <v/>
      </c>
      <c r="C146" s="23" t="str">
        <f>IF(ISBLANK(Groupe4!C26),"",Groupe4!C26)</f>
        <v/>
      </c>
      <c r="D146" s="27" t="str">
        <f>IF(ISBLANK(Groupe4!D26),"",Groupe4!D26)</f>
        <v/>
      </c>
      <c r="E146" s="30" t="str">
        <f>IF(ISBLANK(Groupe4!S26),"",Groupe4!S26)</f>
        <v/>
      </c>
    </row>
    <row r="147" spans="2:5">
      <c r="B147" s="22" t="str">
        <f>IF(ISBLANK(Groupe4!B27),"",Groupe4!B27)</f>
        <v/>
      </c>
      <c r="C147" s="23" t="str">
        <f>IF(ISBLANK(Groupe4!C27),"",Groupe4!C27)</f>
        <v/>
      </c>
      <c r="D147" s="27" t="str">
        <f>IF(ISBLANK(Groupe4!D27),"",Groupe4!D27)</f>
        <v/>
      </c>
      <c r="E147" s="30" t="str">
        <f>IF(ISBLANK(Groupe4!S27),"",Groupe4!S27)</f>
        <v/>
      </c>
    </row>
    <row r="148" spans="2:5">
      <c r="B148" s="22" t="str">
        <f>IF(ISBLANK(Groupe4!B28),"",Groupe4!B28)</f>
        <v/>
      </c>
      <c r="C148" s="23" t="str">
        <f>IF(ISBLANK(Groupe4!C28),"",Groupe4!C28)</f>
        <v/>
      </c>
      <c r="D148" s="27" t="str">
        <f>IF(ISBLANK(Groupe4!D28),"",Groupe4!D28)</f>
        <v/>
      </c>
      <c r="E148" s="30" t="str">
        <f>IF(ISBLANK(Groupe4!S28),"",Groupe4!S28)</f>
        <v/>
      </c>
    </row>
    <row r="149" spans="2:5">
      <c r="B149" s="22" t="str">
        <f>IF(ISBLANK(Groupe4!B29),"",Groupe4!B29)</f>
        <v/>
      </c>
      <c r="C149" s="23" t="str">
        <f>IF(ISBLANK(Groupe4!C29),"",Groupe4!C29)</f>
        <v/>
      </c>
      <c r="D149" s="27" t="str">
        <f>IF(ISBLANK(Groupe4!D29),"",Groupe4!D29)</f>
        <v/>
      </c>
      <c r="E149" s="30" t="str">
        <f>IF(ISBLANK(Groupe4!S29),"",Groupe4!S29)</f>
        <v/>
      </c>
    </row>
    <row r="150" spans="2:5">
      <c r="B150" s="22" t="str">
        <f>IF(ISBLANK(Groupe4!B30),"",Groupe4!B30)</f>
        <v/>
      </c>
      <c r="C150" s="23" t="str">
        <f>IF(ISBLANK(Groupe4!C30),"",Groupe4!C30)</f>
        <v/>
      </c>
      <c r="D150" s="27" t="str">
        <f>IF(ISBLANK(Groupe4!D30),"",Groupe4!D30)</f>
        <v/>
      </c>
      <c r="E150" s="30" t="str">
        <f>IF(ISBLANK(Groupe4!S30),"",Groupe4!S30)</f>
        <v/>
      </c>
    </row>
    <row r="151" spans="2:5">
      <c r="B151" s="22" t="str">
        <f>IF(ISBLANK(Groupe4!B31),"",Groupe4!B31)</f>
        <v/>
      </c>
      <c r="C151" s="23" t="str">
        <f>IF(ISBLANK(Groupe4!C31),"",Groupe4!C31)</f>
        <v/>
      </c>
      <c r="D151" s="27" t="str">
        <f>IF(ISBLANK(Groupe4!D31),"",Groupe4!D31)</f>
        <v/>
      </c>
      <c r="E151" s="30" t="str">
        <f>IF(ISBLANK(Groupe4!S31),"",Groupe4!S31)</f>
        <v/>
      </c>
    </row>
    <row r="152" spans="2:5">
      <c r="B152" s="22" t="str">
        <f>IF(ISBLANK(Groupe4!B32),"",Groupe4!B32)</f>
        <v/>
      </c>
      <c r="C152" s="23" t="str">
        <f>IF(ISBLANK(Groupe4!C32),"",Groupe4!C32)</f>
        <v/>
      </c>
      <c r="D152" s="27" t="str">
        <f>IF(ISBLANK(Groupe4!D32),"",Groupe4!D32)</f>
        <v/>
      </c>
      <c r="E152" s="30" t="str">
        <f>IF(ISBLANK(Groupe4!S32),"",Groupe4!S32)</f>
        <v/>
      </c>
    </row>
    <row r="153" spans="2:5">
      <c r="B153" s="22" t="str">
        <f>IF(ISBLANK(Groupe4!B33),"",Groupe4!B33)</f>
        <v/>
      </c>
      <c r="C153" s="23" t="str">
        <f>IF(ISBLANK(Groupe4!C33),"",Groupe4!C33)</f>
        <v/>
      </c>
      <c r="D153" s="27" t="str">
        <f>IF(ISBLANK(Groupe4!D33),"",Groupe4!D33)</f>
        <v/>
      </c>
      <c r="E153" s="30" t="str">
        <f>IF(ISBLANK(Groupe4!S33),"",Groupe4!S33)</f>
        <v/>
      </c>
    </row>
    <row r="154" spans="2:5">
      <c r="B154" s="22" t="str">
        <f>IF(ISBLANK(Groupe4!B34),"",Groupe4!B34)</f>
        <v/>
      </c>
      <c r="C154" s="23" t="str">
        <f>IF(ISBLANK(Groupe4!C34),"",Groupe4!C34)</f>
        <v/>
      </c>
      <c r="D154" s="27" t="str">
        <f>IF(ISBLANK(Groupe4!D34),"",Groupe4!D34)</f>
        <v/>
      </c>
      <c r="E154" s="30" t="str">
        <f>IF(ISBLANK(Groupe4!S34),"",Groupe4!S34)</f>
        <v/>
      </c>
    </row>
    <row r="155" spans="2:5">
      <c r="B155" s="22" t="str">
        <f>IF(ISBLANK(Groupe4!B35),"",Groupe4!B35)</f>
        <v/>
      </c>
      <c r="C155" s="23" t="str">
        <f>IF(ISBLANK(Groupe4!C35),"",Groupe4!C35)</f>
        <v/>
      </c>
      <c r="D155" s="27" t="str">
        <f>IF(ISBLANK(Groupe4!D35),"",Groupe4!D35)</f>
        <v/>
      </c>
      <c r="E155" s="30" t="str">
        <f>IF(ISBLANK(Groupe4!S35),"",Groupe4!S35)</f>
        <v/>
      </c>
    </row>
    <row r="156" spans="2:5">
      <c r="B156" s="22" t="str">
        <f>IF(ISBLANK(Groupe4!B36),"",Groupe4!B36)</f>
        <v/>
      </c>
      <c r="C156" s="23" t="str">
        <f>IF(ISBLANK(Groupe4!C36),"",Groupe4!C36)</f>
        <v/>
      </c>
      <c r="D156" s="27" t="str">
        <f>IF(ISBLANK(Groupe4!D36),"",Groupe4!D36)</f>
        <v/>
      </c>
      <c r="E156" s="30" t="str">
        <f>IF(ISBLANK(Groupe4!S36),"",Groupe4!S36)</f>
        <v/>
      </c>
    </row>
    <row r="157" spans="2:5">
      <c r="B157" s="22" t="str">
        <f>IF(ISBLANK(Groupe4!B37),"",Groupe4!B37)</f>
        <v/>
      </c>
      <c r="C157" s="23" t="str">
        <f>IF(ISBLANK(Groupe4!C37),"",Groupe4!C37)</f>
        <v/>
      </c>
      <c r="D157" s="27" t="str">
        <f>IF(ISBLANK(Groupe4!D37),"",Groupe4!D37)</f>
        <v/>
      </c>
      <c r="E157" s="30" t="str">
        <f>IF(ISBLANK(Groupe4!S37),"",Groupe4!S37)</f>
        <v/>
      </c>
    </row>
    <row r="158" spans="2:5">
      <c r="B158" s="22" t="str">
        <f>IF(ISBLANK(Groupe4!B38),"",Groupe4!B38)</f>
        <v/>
      </c>
      <c r="C158" s="23" t="str">
        <f>IF(ISBLANK(Groupe4!C38),"",Groupe4!C38)</f>
        <v/>
      </c>
      <c r="D158" s="27" t="str">
        <f>IF(ISBLANK(Groupe4!D38),"",Groupe4!D38)</f>
        <v/>
      </c>
      <c r="E158" s="30" t="str">
        <f>IF(ISBLANK(Groupe4!S38),"",Groupe4!S38)</f>
        <v/>
      </c>
    </row>
    <row r="159" spans="2:5">
      <c r="B159" s="22" t="str">
        <f>IF(ISBLANK(Groupe4!B39),"",Groupe4!B39)</f>
        <v/>
      </c>
      <c r="C159" s="23" t="str">
        <f>IF(ISBLANK(Groupe4!C39),"",Groupe4!C39)</f>
        <v/>
      </c>
      <c r="D159" s="27" t="str">
        <f>IF(ISBLANK(Groupe4!D39),"",Groupe4!D39)</f>
        <v/>
      </c>
      <c r="E159" s="30" t="str">
        <f>IF(ISBLANK(Groupe4!S39),"",Groupe4!S39)</f>
        <v/>
      </c>
    </row>
    <row r="160" spans="2:5">
      <c r="B160" s="22" t="str">
        <f>IF(ISBLANK(Groupe4!B40),"",Groupe4!B40)</f>
        <v/>
      </c>
      <c r="C160" s="23" t="str">
        <f>IF(ISBLANK(Groupe4!C40),"",Groupe4!C40)</f>
        <v/>
      </c>
      <c r="D160" s="27" t="str">
        <f>IF(ISBLANK(Groupe4!D40),"",Groupe4!D40)</f>
        <v/>
      </c>
      <c r="E160" s="30" t="str">
        <f>IF(ISBLANK(Groupe4!S40),"",Groupe4!S40)</f>
        <v/>
      </c>
    </row>
    <row r="161" spans="1:5">
      <c r="B161" s="22" t="str">
        <f>IF(ISBLANK(Groupe4!B41),"",Groupe4!B41)</f>
        <v/>
      </c>
      <c r="C161" s="23" t="str">
        <f>IF(ISBLANK(Groupe4!C41),"",Groupe4!C41)</f>
        <v/>
      </c>
      <c r="D161" s="27" t="str">
        <f>IF(ISBLANK(Groupe4!D41),"",Groupe4!D41)</f>
        <v/>
      </c>
      <c r="E161" s="30" t="str">
        <f>IF(ISBLANK(Groupe4!S41),"",Groupe4!S41)</f>
        <v/>
      </c>
    </row>
    <row r="162" spans="1:5">
      <c r="B162" s="22" t="str">
        <f>IF(ISBLANK(Groupe4!B42),"",Groupe4!B42)</f>
        <v/>
      </c>
      <c r="C162" s="23" t="str">
        <f>IF(ISBLANK(Groupe4!C42),"",Groupe4!C42)</f>
        <v/>
      </c>
      <c r="D162" s="27" t="str">
        <f>IF(ISBLANK(Groupe4!D42),"",Groupe4!D42)</f>
        <v/>
      </c>
      <c r="E162" s="30" t="str">
        <f>IF(ISBLANK(Groupe4!S42),"",Groupe4!S42)</f>
        <v/>
      </c>
    </row>
    <row r="163" spans="1:5">
      <c r="B163" s="22" t="str">
        <f>IF(ISBLANK(Groupe4!B43),"",Groupe4!B43)</f>
        <v/>
      </c>
      <c r="C163" s="23" t="str">
        <f>IF(ISBLANK(Groupe4!C43),"",Groupe4!C43)</f>
        <v/>
      </c>
      <c r="D163" s="27" t="str">
        <f>IF(ISBLANK(Groupe4!D43),"",Groupe4!D43)</f>
        <v/>
      </c>
      <c r="E163" s="30" t="str">
        <f>IF(ISBLANK(Groupe4!S43),"",Groupe4!S43)</f>
        <v/>
      </c>
    </row>
    <row r="164" spans="1:5">
      <c r="B164" s="22" t="str">
        <f>IF(ISBLANK(Groupe4!B44),"",Groupe4!B44)</f>
        <v/>
      </c>
      <c r="C164" s="23" t="str">
        <f>IF(ISBLANK(Groupe4!C44),"",Groupe4!C44)</f>
        <v/>
      </c>
      <c r="D164" s="27" t="str">
        <f>IF(ISBLANK(Groupe4!D44),"",Groupe4!D44)</f>
        <v/>
      </c>
      <c r="E164" s="30" t="str">
        <f>IF(ISBLANK(Groupe4!S44),"",Groupe4!S44)</f>
        <v/>
      </c>
    </row>
    <row r="165" spans="1:5">
      <c r="B165" s="22" t="str">
        <f>IF(ISBLANK(Groupe4!B45),"",Groupe4!B45)</f>
        <v/>
      </c>
      <c r="C165" s="23" t="str">
        <f>IF(ISBLANK(Groupe4!C45),"",Groupe4!C45)</f>
        <v/>
      </c>
      <c r="D165" s="27" t="str">
        <f>IF(ISBLANK(Groupe4!D45),"",Groupe4!D45)</f>
        <v/>
      </c>
      <c r="E165" s="30" t="str">
        <f>IF(ISBLANK(Groupe4!S45),"",Groupe4!S45)</f>
        <v/>
      </c>
    </row>
    <row r="166" spans="1:5">
      <c r="B166" s="22" t="str">
        <f>IF(ISBLANK(Groupe4!B46),"",Groupe4!B46)</f>
        <v/>
      </c>
      <c r="C166" s="23" t="str">
        <f>IF(ISBLANK(Groupe4!C46),"",Groupe4!C46)</f>
        <v/>
      </c>
      <c r="D166" s="27" t="str">
        <f>IF(ISBLANK(Groupe4!D46),"",Groupe4!D46)</f>
        <v/>
      </c>
      <c r="E166" s="30" t="str">
        <f>IF(ISBLANK(Groupe4!S46),"",Groupe4!S46)</f>
        <v/>
      </c>
    </row>
    <row r="167" spans="1:5">
      <c r="B167" s="22" t="str">
        <f>IF(ISBLANK(Groupe4!B47),"",Groupe4!B47)</f>
        <v/>
      </c>
      <c r="C167" s="23" t="str">
        <f>IF(ISBLANK(Groupe4!C47),"",Groupe4!C47)</f>
        <v/>
      </c>
      <c r="D167" s="27" t="str">
        <f>IF(ISBLANK(Groupe4!D47),"",Groupe4!D47)</f>
        <v/>
      </c>
      <c r="E167" s="30" t="str">
        <f>IF(ISBLANK(Groupe4!S47),"",Groupe4!S47)</f>
        <v/>
      </c>
    </row>
    <row r="168" spans="1:5">
      <c r="B168" s="22" t="str">
        <f>IF(ISBLANK(Groupe4!B48),"",Groupe4!B48)</f>
        <v/>
      </c>
      <c r="C168" s="23" t="str">
        <f>IF(ISBLANK(Groupe4!C48),"",Groupe4!C48)</f>
        <v/>
      </c>
      <c r="D168" s="27" t="str">
        <f>IF(ISBLANK(Groupe4!D48),"",Groupe4!D48)</f>
        <v/>
      </c>
      <c r="E168" s="30" t="str">
        <f>IF(ISBLANK(Groupe4!S48),"",Groupe4!S48)</f>
        <v/>
      </c>
    </row>
    <row r="169" spans="1:5">
      <c r="B169" s="22" t="str">
        <f>IF(ISBLANK(Groupe4!B49),"",Groupe4!B49)</f>
        <v/>
      </c>
      <c r="C169" s="23" t="str">
        <f>IF(ISBLANK(Groupe4!C49),"",Groupe4!C49)</f>
        <v/>
      </c>
      <c r="D169" s="27" t="str">
        <f>IF(ISBLANK(Groupe4!D49),"",Groupe4!D49)</f>
        <v/>
      </c>
      <c r="E169" s="30" t="str">
        <f>IF(ISBLANK(Groupe4!S49),"",Groupe4!S49)</f>
        <v/>
      </c>
    </row>
    <row r="170" spans="1:5">
      <c r="B170" s="22" t="str">
        <f>IF(ISBLANK(Groupe4!B50),"",Groupe4!B50)</f>
        <v/>
      </c>
      <c r="C170" s="23" t="str">
        <f>IF(ISBLANK(Groupe4!C50),"",Groupe4!C50)</f>
        <v/>
      </c>
      <c r="D170" s="27" t="str">
        <f>IF(ISBLANK(Groupe4!D50),"",Groupe4!D50)</f>
        <v/>
      </c>
      <c r="E170" s="30" t="str">
        <f>IF(ISBLANK(Groupe4!S50),"",Groupe4!S50)</f>
        <v/>
      </c>
    </row>
    <row r="171" spans="1:5" ht="16.2" thickBot="1">
      <c r="B171" s="24" t="str">
        <f>IF(ISBLANK(Groupe4!B51),"",Groupe4!B51)</f>
        <v/>
      </c>
      <c r="C171" s="25" t="str">
        <f>IF(ISBLANK(Groupe4!C51),"",Groupe4!C51)</f>
        <v/>
      </c>
      <c r="D171" s="28" t="str">
        <f>IF(ISBLANK(Groupe4!D51),"",Groupe4!D51)</f>
        <v/>
      </c>
      <c r="E171" s="58" t="str">
        <f>IF(ISBLANK(Groupe4!S51),"",Groupe4!S51)</f>
        <v/>
      </c>
    </row>
    <row r="172" spans="1:5">
      <c r="A172" s="75" t="s">
        <v>441</v>
      </c>
      <c r="B172" s="20" t="str">
        <f>IF(ISBLANK(Groupe5!B12),"",Groupe5!B12)</f>
        <v/>
      </c>
      <c r="C172" s="21" t="str">
        <f>IF(ISBLANK(Groupe5!C12),"",Groupe5!C12)</f>
        <v/>
      </c>
      <c r="D172" s="26" t="str">
        <f>IF(ISBLANK(Groupe5!D12),"",Groupe5!D12)</f>
        <v/>
      </c>
      <c r="E172" s="29" t="str">
        <f>IF(ISBLANK(Groupe5!S12),"",Groupe5!S12)</f>
        <v/>
      </c>
    </row>
    <row r="173" spans="1:5">
      <c r="B173" s="22" t="str">
        <f>IF(ISBLANK(Groupe5!B13),"",Groupe5!B13)</f>
        <v/>
      </c>
      <c r="C173" s="23" t="str">
        <f>IF(ISBLANK(Groupe5!C13),"",Groupe5!C13)</f>
        <v/>
      </c>
      <c r="D173" s="27" t="str">
        <f>IF(ISBLANK(Groupe5!D13),"",Groupe5!D13)</f>
        <v/>
      </c>
      <c r="E173" s="30" t="str">
        <f>IF(ISBLANK(Groupe5!S13),"",Groupe5!S13)</f>
        <v/>
      </c>
    </row>
    <row r="174" spans="1:5">
      <c r="B174" s="22" t="str">
        <f>IF(ISBLANK(Groupe5!B14),"",Groupe5!B14)</f>
        <v/>
      </c>
      <c r="C174" s="23" t="str">
        <f>IF(ISBLANK(Groupe5!C14),"",Groupe5!C14)</f>
        <v/>
      </c>
      <c r="D174" s="27" t="str">
        <f>IF(ISBLANK(Groupe5!D14),"",Groupe5!D14)</f>
        <v/>
      </c>
      <c r="E174" s="30" t="str">
        <f>IF(ISBLANK(Groupe5!S14),"",Groupe5!S14)</f>
        <v/>
      </c>
    </row>
    <row r="175" spans="1:5">
      <c r="B175" s="22" t="str">
        <f>IF(ISBLANK(Groupe5!B15),"",Groupe5!B15)</f>
        <v/>
      </c>
      <c r="C175" s="23" t="str">
        <f>IF(ISBLANK(Groupe5!C15),"",Groupe5!C15)</f>
        <v/>
      </c>
      <c r="D175" s="27" t="str">
        <f>IF(ISBLANK(Groupe5!D15),"",Groupe5!D15)</f>
        <v/>
      </c>
      <c r="E175" s="30" t="str">
        <f>IF(ISBLANK(Groupe5!S15),"",Groupe5!S15)</f>
        <v/>
      </c>
    </row>
    <row r="176" spans="1:5">
      <c r="B176" s="22" t="str">
        <f>IF(ISBLANK(Groupe5!B16),"",Groupe5!B16)</f>
        <v/>
      </c>
      <c r="C176" s="23" t="str">
        <f>IF(ISBLANK(Groupe5!C16),"",Groupe5!C16)</f>
        <v/>
      </c>
      <c r="D176" s="27" t="str">
        <f>IF(ISBLANK(Groupe5!D16),"",Groupe5!D16)</f>
        <v/>
      </c>
      <c r="E176" s="30" t="str">
        <f>IF(ISBLANK(Groupe5!S16),"",Groupe5!S16)</f>
        <v/>
      </c>
    </row>
    <row r="177" spans="2:5">
      <c r="B177" s="22" t="str">
        <f>IF(ISBLANK(Groupe5!B17),"",Groupe5!B17)</f>
        <v/>
      </c>
      <c r="C177" s="23" t="str">
        <f>IF(ISBLANK(Groupe5!C17),"",Groupe5!C17)</f>
        <v/>
      </c>
      <c r="D177" s="27" t="str">
        <f>IF(ISBLANK(Groupe5!D17),"",Groupe5!D17)</f>
        <v/>
      </c>
      <c r="E177" s="30" t="str">
        <f>IF(ISBLANK(Groupe5!S17),"",Groupe5!S17)</f>
        <v/>
      </c>
    </row>
    <row r="178" spans="2:5">
      <c r="B178" s="22" t="str">
        <f>IF(ISBLANK(Groupe5!B18),"",Groupe5!B18)</f>
        <v/>
      </c>
      <c r="C178" s="23" t="str">
        <f>IF(ISBLANK(Groupe5!C18),"",Groupe5!C18)</f>
        <v/>
      </c>
      <c r="D178" s="27" t="str">
        <f>IF(ISBLANK(Groupe5!D18),"",Groupe5!D18)</f>
        <v/>
      </c>
      <c r="E178" s="30" t="str">
        <f>IF(ISBLANK(Groupe5!S18),"",Groupe5!S18)</f>
        <v/>
      </c>
    </row>
    <row r="179" spans="2:5">
      <c r="B179" s="22" t="str">
        <f>IF(ISBLANK(Groupe5!B19),"",Groupe5!B19)</f>
        <v/>
      </c>
      <c r="C179" s="23" t="str">
        <f>IF(ISBLANK(Groupe5!C19),"",Groupe5!C19)</f>
        <v/>
      </c>
      <c r="D179" s="27" t="str">
        <f>IF(ISBLANK(Groupe5!D19),"",Groupe5!D19)</f>
        <v/>
      </c>
      <c r="E179" s="30" t="str">
        <f>IF(ISBLANK(Groupe5!S19),"",Groupe5!S19)</f>
        <v/>
      </c>
    </row>
    <row r="180" spans="2:5">
      <c r="B180" s="22" t="str">
        <f>IF(ISBLANK(Groupe5!B20),"",Groupe5!B20)</f>
        <v/>
      </c>
      <c r="C180" s="23" t="str">
        <f>IF(ISBLANK(Groupe5!C20),"",Groupe5!C20)</f>
        <v/>
      </c>
      <c r="D180" s="27" t="str">
        <f>IF(ISBLANK(Groupe5!D20),"",Groupe5!D20)</f>
        <v/>
      </c>
      <c r="E180" s="30" t="str">
        <f>IF(ISBLANK(Groupe5!S20),"",Groupe5!S20)</f>
        <v/>
      </c>
    </row>
    <row r="181" spans="2:5">
      <c r="B181" s="22" t="str">
        <f>IF(ISBLANK(Groupe5!B21),"",Groupe5!B21)</f>
        <v/>
      </c>
      <c r="C181" s="23" t="str">
        <f>IF(ISBLANK(Groupe5!C21),"",Groupe5!C21)</f>
        <v/>
      </c>
      <c r="D181" s="27" t="str">
        <f>IF(ISBLANK(Groupe5!D21),"",Groupe5!D21)</f>
        <v/>
      </c>
      <c r="E181" s="30" t="str">
        <f>IF(ISBLANK(Groupe5!S21),"",Groupe5!S21)</f>
        <v/>
      </c>
    </row>
    <row r="182" spans="2:5">
      <c r="B182" s="22" t="str">
        <f>IF(ISBLANK(Groupe5!B22),"",Groupe5!B22)</f>
        <v/>
      </c>
      <c r="C182" s="23" t="str">
        <f>IF(ISBLANK(Groupe5!C22),"",Groupe5!C22)</f>
        <v/>
      </c>
      <c r="D182" s="27" t="str">
        <f>IF(ISBLANK(Groupe5!D22),"",Groupe5!D22)</f>
        <v/>
      </c>
      <c r="E182" s="30" t="str">
        <f>IF(ISBLANK(Groupe5!S22),"",Groupe5!S22)</f>
        <v/>
      </c>
    </row>
    <row r="183" spans="2:5">
      <c r="B183" s="22" t="str">
        <f>IF(ISBLANK(Groupe5!B23),"",Groupe5!B23)</f>
        <v/>
      </c>
      <c r="C183" s="23" t="str">
        <f>IF(ISBLANK(Groupe5!C23),"",Groupe5!C23)</f>
        <v/>
      </c>
      <c r="D183" s="27" t="str">
        <f>IF(ISBLANK(Groupe5!D23),"",Groupe5!D23)</f>
        <v/>
      </c>
      <c r="E183" s="30" t="str">
        <f>IF(ISBLANK(Groupe5!S23),"",Groupe5!S23)</f>
        <v/>
      </c>
    </row>
    <row r="184" spans="2:5">
      <c r="B184" s="22" t="str">
        <f>IF(ISBLANK(Groupe5!B24),"",Groupe5!B24)</f>
        <v/>
      </c>
      <c r="C184" s="23" t="str">
        <f>IF(ISBLANK(Groupe5!C24),"",Groupe5!C24)</f>
        <v/>
      </c>
      <c r="D184" s="27" t="str">
        <f>IF(ISBLANK(Groupe5!D24),"",Groupe5!D24)</f>
        <v/>
      </c>
      <c r="E184" s="30" t="str">
        <f>IF(ISBLANK(Groupe5!S24),"",Groupe5!S24)</f>
        <v/>
      </c>
    </row>
    <row r="185" spans="2:5">
      <c r="B185" s="22" t="str">
        <f>IF(ISBLANK(Groupe5!B25),"",Groupe5!B25)</f>
        <v/>
      </c>
      <c r="C185" s="23" t="str">
        <f>IF(ISBLANK(Groupe5!C25),"",Groupe5!C25)</f>
        <v/>
      </c>
      <c r="D185" s="27" t="str">
        <f>IF(ISBLANK(Groupe5!D25),"",Groupe5!D25)</f>
        <v/>
      </c>
      <c r="E185" s="30" t="str">
        <f>IF(ISBLANK(Groupe5!S25),"",Groupe5!S25)</f>
        <v/>
      </c>
    </row>
    <row r="186" spans="2:5">
      <c r="B186" s="22" t="str">
        <f>IF(ISBLANK(Groupe5!B26),"",Groupe5!B26)</f>
        <v/>
      </c>
      <c r="C186" s="23" t="str">
        <f>IF(ISBLANK(Groupe5!C26),"",Groupe5!C26)</f>
        <v/>
      </c>
      <c r="D186" s="27" t="str">
        <f>IF(ISBLANK(Groupe5!D26),"",Groupe5!D26)</f>
        <v/>
      </c>
      <c r="E186" s="30" t="str">
        <f>IF(ISBLANK(Groupe5!S26),"",Groupe5!S26)</f>
        <v/>
      </c>
    </row>
    <row r="187" spans="2:5">
      <c r="B187" s="22" t="str">
        <f>IF(ISBLANK(Groupe5!B27),"",Groupe5!B27)</f>
        <v/>
      </c>
      <c r="C187" s="23" t="str">
        <f>IF(ISBLANK(Groupe5!C27),"",Groupe5!C27)</f>
        <v/>
      </c>
      <c r="D187" s="27" t="str">
        <f>IF(ISBLANK(Groupe5!D27),"",Groupe5!D27)</f>
        <v/>
      </c>
      <c r="E187" s="30" t="str">
        <f>IF(ISBLANK(Groupe5!S27),"",Groupe5!S27)</f>
        <v/>
      </c>
    </row>
    <row r="188" spans="2:5">
      <c r="B188" s="22" t="str">
        <f>IF(ISBLANK(Groupe5!B28),"",Groupe5!B28)</f>
        <v/>
      </c>
      <c r="C188" s="23" t="str">
        <f>IF(ISBLANK(Groupe5!C28),"",Groupe5!C28)</f>
        <v/>
      </c>
      <c r="D188" s="27" t="str">
        <f>IF(ISBLANK(Groupe5!D28),"",Groupe5!D28)</f>
        <v/>
      </c>
      <c r="E188" s="30" t="str">
        <f>IF(ISBLANK(Groupe5!S28),"",Groupe5!S28)</f>
        <v/>
      </c>
    </row>
    <row r="189" spans="2:5">
      <c r="B189" s="22" t="str">
        <f>IF(ISBLANK(Groupe5!B29),"",Groupe5!B29)</f>
        <v/>
      </c>
      <c r="C189" s="23" t="str">
        <f>IF(ISBLANK(Groupe5!C29),"",Groupe5!C29)</f>
        <v/>
      </c>
      <c r="D189" s="27" t="str">
        <f>IF(ISBLANK(Groupe5!D29),"",Groupe5!D29)</f>
        <v/>
      </c>
      <c r="E189" s="30" t="str">
        <f>IF(ISBLANK(Groupe5!S29),"",Groupe5!S29)</f>
        <v/>
      </c>
    </row>
    <row r="190" spans="2:5">
      <c r="B190" s="22" t="str">
        <f>IF(ISBLANK(Groupe5!B30),"",Groupe5!B30)</f>
        <v/>
      </c>
      <c r="C190" s="23" t="str">
        <f>IF(ISBLANK(Groupe5!C30),"",Groupe5!C30)</f>
        <v/>
      </c>
      <c r="D190" s="27" t="str">
        <f>IF(ISBLANK(Groupe5!D30),"",Groupe5!D30)</f>
        <v/>
      </c>
      <c r="E190" s="30" t="str">
        <f>IF(ISBLANK(Groupe5!S30),"",Groupe5!S30)</f>
        <v/>
      </c>
    </row>
    <row r="191" spans="2:5">
      <c r="B191" s="22" t="str">
        <f>IF(ISBLANK(Groupe5!B31),"",Groupe5!B31)</f>
        <v/>
      </c>
      <c r="C191" s="23" t="str">
        <f>IF(ISBLANK(Groupe5!C31),"",Groupe5!C31)</f>
        <v/>
      </c>
      <c r="D191" s="27" t="str">
        <f>IF(ISBLANK(Groupe5!D31),"",Groupe5!D31)</f>
        <v/>
      </c>
      <c r="E191" s="30" t="str">
        <f>IF(ISBLANK(Groupe5!S31),"",Groupe5!S31)</f>
        <v/>
      </c>
    </row>
    <row r="192" spans="2:5">
      <c r="B192" s="22" t="str">
        <f>IF(ISBLANK(Groupe5!B32),"",Groupe5!B32)</f>
        <v/>
      </c>
      <c r="C192" s="23" t="str">
        <f>IF(ISBLANK(Groupe5!C32),"",Groupe5!C32)</f>
        <v/>
      </c>
      <c r="D192" s="27" t="str">
        <f>IF(ISBLANK(Groupe5!D32),"",Groupe5!D32)</f>
        <v/>
      </c>
      <c r="E192" s="30" t="str">
        <f>IF(ISBLANK(Groupe5!S32),"",Groupe5!S32)</f>
        <v/>
      </c>
    </row>
    <row r="193" spans="2:5">
      <c r="B193" s="22" t="str">
        <f>IF(ISBLANK(Groupe5!B33),"",Groupe5!B33)</f>
        <v/>
      </c>
      <c r="C193" s="23" t="str">
        <f>IF(ISBLANK(Groupe5!C33),"",Groupe5!C33)</f>
        <v/>
      </c>
      <c r="D193" s="27" t="str">
        <f>IF(ISBLANK(Groupe5!D33),"",Groupe5!D33)</f>
        <v/>
      </c>
      <c r="E193" s="30" t="str">
        <f>IF(ISBLANK(Groupe5!S33),"",Groupe5!S33)</f>
        <v/>
      </c>
    </row>
    <row r="194" spans="2:5">
      <c r="B194" s="22" t="str">
        <f>IF(ISBLANK(Groupe5!B34),"",Groupe5!B34)</f>
        <v/>
      </c>
      <c r="C194" s="23" t="str">
        <f>IF(ISBLANK(Groupe5!C34),"",Groupe5!C34)</f>
        <v/>
      </c>
      <c r="D194" s="27" t="str">
        <f>IF(ISBLANK(Groupe5!D34),"",Groupe5!D34)</f>
        <v/>
      </c>
      <c r="E194" s="30" t="str">
        <f>IF(ISBLANK(Groupe5!S34),"",Groupe5!S34)</f>
        <v/>
      </c>
    </row>
    <row r="195" spans="2:5">
      <c r="B195" s="22" t="str">
        <f>IF(ISBLANK(Groupe5!B35),"",Groupe5!B35)</f>
        <v/>
      </c>
      <c r="C195" s="23" t="str">
        <f>IF(ISBLANK(Groupe5!C35),"",Groupe5!C35)</f>
        <v/>
      </c>
      <c r="D195" s="27" t="str">
        <f>IF(ISBLANK(Groupe5!D35),"",Groupe5!D35)</f>
        <v/>
      </c>
      <c r="E195" s="30" t="str">
        <f>IF(ISBLANK(Groupe5!S35),"",Groupe5!S35)</f>
        <v/>
      </c>
    </row>
    <row r="196" spans="2:5">
      <c r="B196" s="22" t="str">
        <f>IF(ISBLANK(Groupe5!B36),"",Groupe5!B36)</f>
        <v/>
      </c>
      <c r="C196" s="23" t="str">
        <f>IF(ISBLANK(Groupe5!C36),"",Groupe5!C36)</f>
        <v/>
      </c>
      <c r="D196" s="27" t="str">
        <f>IF(ISBLANK(Groupe5!D36),"",Groupe5!D36)</f>
        <v/>
      </c>
      <c r="E196" s="30" t="str">
        <f>IF(ISBLANK(Groupe5!S36),"",Groupe5!S36)</f>
        <v/>
      </c>
    </row>
    <row r="197" spans="2:5">
      <c r="B197" s="22" t="str">
        <f>IF(ISBLANK(Groupe5!B37),"",Groupe5!B37)</f>
        <v/>
      </c>
      <c r="C197" s="23" t="str">
        <f>IF(ISBLANK(Groupe5!C37),"",Groupe5!C37)</f>
        <v/>
      </c>
      <c r="D197" s="27" t="str">
        <f>IF(ISBLANK(Groupe5!D37),"",Groupe5!D37)</f>
        <v/>
      </c>
      <c r="E197" s="30" t="str">
        <f>IF(ISBLANK(Groupe5!S37),"",Groupe5!S37)</f>
        <v/>
      </c>
    </row>
    <row r="198" spans="2:5">
      <c r="B198" s="22" t="str">
        <f>IF(ISBLANK(Groupe5!B38),"",Groupe5!B38)</f>
        <v/>
      </c>
      <c r="C198" s="23" t="str">
        <f>IF(ISBLANK(Groupe5!C38),"",Groupe5!C38)</f>
        <v/>
      </c>
      <c r="D198" s="27" t="str">
        <f>IF(ISBLANK(Groupe5!D38),"",Groupe5!D38)</f>
        <v/>
      </c>
      <c r="E198" s="30" t="str">
        <f>IF(ISBLANK(Groupe5!S38),"",Groupe5!S38)</f>
        <v/>
      </c>
    </row>
    <row r="199" spans="2:5">
      <c r="B199" s="22" t="str">
        <f>IF(ISBLANK(Groupe5!B39),"",Groupe5!B39)</f>
        <v/>
      </c>
      <c r="C199" s="23" t="str">
        <f>IF(ISBLANK(Groupe5!C39),"",Groupe5!C39)</f>
        <v/>
      </c>
      <c r="D199" s="27" t="str">
        <f>IF(ISBLANK(Groupe5!D39),"",Groupe5!D39)</f>
        <v/>
      </c>
      <c r="E199" s="30" t="str">
        <f>IF(ISBLANK(Groupe5!S39),"",Groupe5!S39)</f>
        <v/>
      </c>
    </row>
    <row r="200" spans="2:5">
      <c r="B200" s="22" t="str">
        <f>IF(ISBLANK(Groupe5!B40),"",Groupe5!B40)</f>
        <v/>
      </c>
      <c r="C200" s="23" t="str">
        <f>IF(ISBLANK(Groupe5!C40),"",Groupe5!C40)</f>
        <v/>
      </c>
      <c r="D200" s="27" t="str">
        <f>IF(ISBLANK(Groupe5!D40),"",Groupe5!D40)</f>
        <v/>
      </c>
      <c r="E200" s="30" t="str">
        <f>IF(ISBLANK(Groupe5!S40),"",Groupe5!S40)</f>
        <v/>
      </c>
    </row>
    <row r="201" spans="2:5">
      <c r="B201" s="22" t="str">
        <f>IF(ISBLANK(Groupe5!B41),"",Groupe5!B41)</f>
        <v/>
      </c>
      <c r="C201" s="23" t="str">
        <f>IF(ISBLANK(Groupe5!C41),"",Groupe5!C41)</f>
        <v/>
      </c>
      <c r="D201" s="27" t="str">
        <f>IF(ISBLANK(Groupe5!D41),"",Groupe5!D41)</f>
        <v/>
      </c>
      <c r="E201" s="30" t="str">
        <f>IF(ISBLANK(Groupe5!S41),"",Groupe5!S41)</f>
        <v/>
      </c>
    </row>
    <row r="202" spans="2:5">
      <c r="B202" s="22" t="str">
        <f>IF(ISBLANK(Groupe5!B42),"",Groupe5!B42)</f>
        <v/>
      </c>
      <c r="C202" s="23" t="str">
        <f>IF(ISBLANK(Groupe5!C42),"",Groupe5!C42)</f>
        <v/>
      </c>
      <c r="D202" s="27" t="str">
        <f>IF(ISBLANK(Groupe5!D42),"",Groupe5!D42)</f>
        <v/>
      </c>
      <c r="E202" s="30" t="str">
        <f>IF(ISBLANK(Groupe5!S42),"",Groupe5!S42)</f>
        <v/>
      </c>
    </row>
    <row r="203" spans="2:5">
      <c r="B203" s="22" t="str">
        <f>IF(ISBLANK(Groupe5!B43),"",Groupe5!B43)</f>
        <v/>
      </c>
      <c r="C203" s="23" t="str">
        <f>IF(ISBLANK(Groupe5!C43),"",Groupe5!C43)</f>
        <v/>
      </c>
      <c r="D203" s="27" t="str">
        <f>IF(ISBLANK(Groupe5!D43),"",Groupe5!D43)</f>
        <v/>
      </c>
      <c r="E203" s="30" t="str">
        <f>IF(ISBLANK(Groupe5!S43),"",Groupe5!S43)</f>
        <v/>
      </c>
    </row>
    <row r="204" spans="2:5">
      <c r="B204" s="22" t="str">
        <f>IF(ISBLANK(Groupe5!B44),"",Groupe5!B44)</f>
        <v/>
      </c>
      <c r="C204" s="23" t="str">
        <f>IF(ISBLANK(Groupe5!C44),"",Groupe5!C44)</f>
        <v/>
      </c>
      <c r="D204" s="27" t="str">
        <f>IF(ISBLANK(Groupe5!D44),"",Groupe5!D44)</f>
        <v/>
      </c>
      <c r="E204" s="30" t="str">
        <f>IF(ISBLANK(Groupe5!S44),"",Groupe5!S44)</f>
        <v/>
      </c>
    </row>
    <row r="205" spans="2:5">
      <c r="B205" s="22" t="str">
        <f>IF(ISBLANK(Groupe5!B45),"",Groupe5!B45)</f>
        <v/>
      </c>
      <c r="C205" s="23" t="str">
        <f>IF(ISBLANK(Groupe5!C45),"",Groupe5!C45)</f>
        <v/>
      </c>
      <c r="D205" s="27" t="str">
        <f>IF(ISBLANK(Groupe5!D45),"",Groupe5!D45)</f>
        <v/>
      </c>
      <c r="E205" s="30" t="str">
        <f>IF(ISBLANK(Groupe5!S45),"",Groupe5!S45)</f>
        <v/>
      </c>
    </row>
    <row r="206" spans="2:5">
      <c r="B206" s="22" t="str">
        <f>IF(ISBLANK(Groupe5!B46),"",Groupe5!B46)</f>
        <v/>
      </c>
      <c r="C206" s="23" t="str">
        <f>IF(ISBLANK(Groupe5!C46),"",Groupe5!C46)</f>
        <v/>
      </c>
      <c r="D206" s="27" t="str">
        <f>IF(ISBLANK(Groupe5!D46),"",Groupe5!D46)</f>
        <v/>
      </c>
      <c r="E206" s="30" t="str">
        <f>IF(ISBLANK(Groupe5!S46),"",Groupe5!S46)</f>
        <v/>
      </c>
    </row>
    <row r="207" spans="2:5">
      <c r="B207" s="22" t="str">
        <f>IF(ISBLANK(Groupe5!B47),"",Groupe5!B47)</f>
        <v/>
      </c>
      <c r="C207" s="23" t="str">
        <f>IF(ISBLANK(Groupe5!C47),"",Groupe5!C47)</f>
        <v/>
      </c>
      <c r="D207" s="27" t="str">
        <f>IF(ISBLANK(Groupe5!D47),"",Groupe5!D47)</f>
        <v/>
      </c>
      <c r="E207" s="30" t="str">
        <f>IF(ISBLANK(Groupe5!S47),"",Groupe5!S47)</f>
        <v/>
      </c>
    </row>
    <row r="208" spans="2:5">
      <c r="B208" s="22" t="str">
        <f>IF(ISBLANK(Groupe5!B48),"",Groupe5!B48)</f>
        <v/>
      </c>
      <c r="C208" s="23" t="str">
        <f>IF(ISBLANK(Groupe5!C48),"",Groupe5!C48)</f>
        <v/>
      </c>
      <c r="D208" s="27" t="str">
        <f>IF(ISBLANK(Groupe5!D48),"",Groupe5!D48)</f>
        <v/>
      </c>
      <c r="E208" s="30" t="str">
        <f>IF(ISBLANK(Groupe5!S48),"",Groupe5!S48)</f>
        <v/>
      </c>
    </row>
    <row r="209" spans="1:5">
      <c r="B209" s="22" t="str">
        <f>IF(ISBLANK(Groupe5!B49),"",Groupe5!B49)</f>
        <v/>
      </c>
      <c r="C209" s="23" t="str">
        <f>IF(ISBLANK(Groupe5!C49),"",Groupe5!C49)</f>
        <v/>
      </c>
      <c r="D209" s="27" t="str">
        <f>IF(ISBLANK(Groupe5!D49),"",Groupe5!D49)</f>
        <v/>
      </c>
      <c r="E209" s="30" t="str">
        <f>IF(ISBLANK(Groupe5!S49),"",Groupe5!S49)</f>
        <v/>
      </c>
    </row>
    <row r="210" spans="1:5">
      <c r="B210" s="22" t="str">
        <f>IF(ISBLANK(Groupe5!B50),"",Groupe5!B50)</f>
        <v/>
      </c>
      <c r="C210" s="23" t="str">
        <f>IF(ISBLANK(Groupe5!C50),"",Groupe5!C50)</f>
        <v/>
      </c>
      <c r="D210" s="27" t="str">
        <f>IF(ISBLANK(Groupe5!D50),"",Groupe5!D50)</f>
        <v/>
      </c>
      <c r="E210" s="30" t="str">
        <f>IF(ISBLANK(Groupe5!S50),"",Groupe5!S50)</f>
        <v/>
      </c>
    </row>
    <row r="211" spans="1:5" ht="16.2" thickBot="1">
      <c r="B211" s="24" t="str">
        <f>IF(ISBLANK(Groupe5!B51),"",Groupe5!B51)</f>
        <v/>
      </c>
      <c r="C211" s="25" t="str">
        <f>IF(ISBLANK(Groupe5!C51),"",Groupe5!C51)</f>
        <v/>
      </c>
      <c r="D211" s="28" t="str">
        <f>IF(ISBLANK(Groupe5!D51),"",Groupe5!D51)</f>
        <v/>
      </c>
      <c r="E211" s="58" t="str">
        <f>IF(ISBLANK(Groupe5!S51),"",Groupe5!S51)</f>
        <v/>
      </c>
    </row>
    <row r="212" spans="1:5">
      <c r="A212" s="75" t="s">
        <v>442</v>
      </c>
      <c r="B212" s="20" t="str">
        <f>IF(ISBLANK(Groupe6!B12),"",Groupe6!B12)</f>
        <v/>
      </c>
      <c r="C212" s="21" t="str">
        <f>IF(ISBLANK(Groupe6!C12),"",Groupe6!C12)</f>
        <v/>
      </c>
      <c r="D212" s="26" t="str">
        <f>IF(ISBLANK(Groupe6!D12),"",Groupe6!D12)</f>
        <v/>
      </c>
      <c r="E212" s="29" t="str">
        <f>IF(ISBLANK(Groupe6!S12),"",Groupe6!S12)</f>
        <v/>
      </c>
    </row>
    <row r="213" spans="1:5">
      <c r="B213" s="22" t="str">
        <f>IF(ISBLANK(Groupe6!B13),"",Groupe6!B13)</f>
        <v/>
      </c>
      <c r="C213" s="23" t="str">
        <f>IF(ISBLANK(Groupe6!C13),"",Groupe6!C13)</f>
        <v/>
      </c>
      <c r="D213" s="27" t="str">
        <f>IF(ISBLANK(Groupe6!D13),"",Groupe6!D13)</f>
        <v/>
      </c>
      <c r="E213" s="30" t="str">
        <f>IF(ISBLANK(Groupe6!S13),"",Groupe6!S13)</f>
        <v/>
      </c>
    </row>
    <row r="214" spans="1:5">
      <c r="B214" s="22" t="str">
        <f>IF(ISBLANK(Groupe6!B14),"",Groupe6!B14)</f>
        <v/>
      </c>
      <c r="C214" s="23" t="str">
        <f>IF(ISBLANK(Groupe6!C14),"",Groupe6!C14)</f>
        <v/>
      </c>
      <c r="D214" s="27" t="str">
        <f>IF(ISBLANK(Groupe6!D14),"",Groupe6!D14)</f>
        <v/>
      </c>
      <c r="E214" s="30" t="str">
        <f>IF(ISBLANK(Groupe6!S14),"",Groupe6!S14)</f>
        <v/>
      </c>
    </row>
    <row r="215" spans="1:5">
      <c r="B215" s="22" t="str">
        <f>IF(ISBLANK(Groupe6!B15),"",Groupe6!B15)</f>
        <v/>
      </c>
      <c r="C215" s="23" t="str">
        <f>IF(ISBLANK(Groupe6!C15),"",Groupe6!C15)</f>
        <v/>
      </c>
      <c r="D215" s="27" t="str">
        <f>IF(ISBLANK(Groupe6!D15),"",Groupe6!D15)</f>
        <v/>
      </c>
      <c r="E215" s="30" t="str">
        <f>IF(ISBLANK(Groupe6!S15),"",Groupe6!S15)</f>
        <v/>
      </c>
    </row>
    <row r="216" spans="1:5">
      <c r="B216" s="22" t="str">
        <f>IF(ISBLANK(Groupe6!B16),"",Groupe6!B16)</f>
        <v/>
      </c>
      <c r="C216" s="23" t="str">
        <f>IF(ISBLANK(Groupe6!C16),"",Groupe6!C16)</f>
        <v/>
      </c>
      <c r="D216" s="27" t="str">
        <f>IF(ISBLANK(Groupe6!D16),"",Groupe6!D16)</f>
        <v/>
      </c>
      <c r="E216" s="30" t="str">
        <f>IF(ISBLANK(Groupe6!S16),"",Groupe6!S16)</f>
        <v/>
      </c>
    </row>
    <row r="217" spans="1:5">
      <c r="B217" s="22" t="str">
        <f>IF(ISBLANK(Groupe6!B17),"",Groupe6!B17)</f>
        <v/>
      </c>
      <c r="C217" s="23" t="str">
        <f>IF(ISBLANK(Groupe6!C17),"",Groupe6!C17)</f>
        <v/>
      </c>
      <c r="D217" s="27" t="str">
        <f>IF(ISBLANK(Groupe6!D17),"",Groupe6!D17)</f>
        <v/>
      </c>
      <c r="E217" s="30" t="str">
        <f>IF(ISBLANK(Groupe6!S17),"",Groupe6!S17)</f>
        <v/>
      </c>
    </row>
    <row r="218" spans="1:5">
      <c r="B218" s="22" t="str">
        <f>IF(ISBLANK(Groupe6!B18),"",Groupe6!B18)</f>
        <v/>
      </c>
      <c r="C218" s="23" t="str">
        <f>IF(ISBLANK(Groupe6!C18),"",Groupe6!C18)</f>
        <v/>
      </c>
      <c r="D218" s="27" t="str">
        <f>IF(ISBLANK(Groupe6!D18),"",Groupe6!D18)</f>
        <v/>
      </c>
      <c r="E218" s="30" t="str">
        <f>IF(ISBLANK(Groupe6!S18),"",Groupe6!S18)</f>
        <v/>
      </c>
    </row>
    <row r="219" spans="1:5">
      <c r="B219" s="22" t="str">
        <f>IF(ISBLANK(Groupe6!B19),"",Groupe6!B19)</f>
        <v/>
      </c>
      <c r="C219" s="23" t="str">
        <f>IF(ISBLANK(Groupe6!C19),"",Groupe6!C19)</f>
        <v/>
      </c>
      <c r="D219" s="27" t="str">
        <f>IF(ISBLANK(Groupe6!D19),"",Groupe6!D19)</f>
        <v/>
      </c>
      <c r="E219" s="30" t="str">
        <f>IF(ISBLANK(Groupe6!S19),"",Groupe6!S19)</f>
        <v/>
      </c>
    </row>
    <row r="220" spans="1:5">
      <c r="B220" s="22" t="str">
        <f>IF(ISBLANK(Groupe6!B20),"",Groupe6!B20)</f>
        <v/>
      </c>
      <c r="C220" s="23" t="str">
        <f>IF(ISBLANK(Groupe6!C20),"",Groupe6!C20)</f>
        <v/>
      </c>
      <c r="D220" s="27" t="str">
        <f>IF(ISBLANK(Groupe6!D20),"",Groupe6!D20)</f>
        <v/>
      </c>
      <c r="E220" s="30" t="str">
        <f>IF(ISBLANK(Groupe6!S20),"",Groupe6!S20)</f>
        <v/>
      </c>
    </row>
    <row r="221" spans="1:5">
      <c r="B221" s="22" t="str">
        <f>IF(ISBLANK(Groupe6!B21),"",Groupe6!B21)</f>
        <v/>
      </c>
      <c r="C221" s="23" t="str">
        <f>IF(ISBLANK(Groupe6!C21),"",Groupe6!C21)</f>
        <v/>
      </c>
      <c r="D221" s="27" t="str">
        <f>IF(ISBLANK(Groupe6!D21),"",Groupe6!D21)</f>
        <v/>
      </c>
      <c r="E221" s="30" t="str">
        <f>IF(ISBLANK(Groupe6!S21),"",Groupe6!S21)</f>
        <v/>
      </c>
    </row>
    <row r="222" spans="1:5">
      <c r="B222" s="22" t="str">
        <f>IF(ISBLANK(Groupe6!B22),"",Groupe6!B22)</f>
        <v/>
      </c>
      <c r="C222" s="23" t="str">
        <f>IF(ISBLANK(Groupe6!C22),"",Groupe6!C22)</f>
        <v/>
      </c>
      <c r="D222" s="27" t="str">
        <f>IF(ISBLANK(Groupe6!D22),"",Groupe6!D22)</f>
        <v/>
      </c>
      <c r="E222" s="30" t="str">
        <f>IF(ISBLANK(Groupe6!S22),"",Groupe6!S22)</f>
        <v/>
      </c>
    </row>
    <row r="223" spans="1:5">
      <c r="B223" s="22" t="str">
        <f>IF(ISBLANK(Groupe6!B23),"",Groupe6!B23)</f>
        <v/>
      </c>
      <c r="C223" s="23" t="str">
        <f>IF(ISBLANK(Groupe6!C23),"",Groupe6!C23)</f>
        <v/>
      </c>
      <c r="D223" s="27" t="str">
        <f>IF(ISBLANK(Groupe6!D23),"",Groupe6!D23)</f>
        <v/>
      </c>
      <c r="E223" s="30" t="str">
        <f>IF(ISBLANK(Groupe6!S23),"",Groupe6!S23)</f>
        <v/>
      </c>
    </row>
    <row r="224" spans="1:5">
      <c r="B224" s="22" t="str">
        <f>IF(ISBLANK(Groupe6!B24),"",Groupe6!B24)</f>
        <v/>
      </c>
      <c r="C224" s="23" t="str">
        <f>IF(ISBLANK(Groupe6!C24),"",Groupe6!C24)</f>
        <v/>
      </c>
      <c r="D224" s="27" t="str">
        <f>IF(ISBLANK(Groupe6!D24),"",Groupe6!D24)</f>
        <v/>
      </c>
      <c r="E224" s="30" t="str">
        <f>IF(ISBLANK(Groupe6!S24),"",Groupe6!S24)</f>
        <v/>
      </c>
    </row>
    <row r="225" spans="2:5">
      <c r="B225" s="22" t="str">
        <f>IF(ISBLANK(Groupe6!B25),"",Groupe6!B25)</f>
        <v/>
      </c>
      <c r="C225" s="23" t="str">
        <f>IF(ISBLANK(Groupe6!C25),"",Groupe6!C25)</f>
        <v/>
      </c>
      <c r="D225" s="27" t="str">
        <f>IF(ISBLANK(Groupe6!D25),"",Groupe6!D25)</f>
        <v/>
      </c>
      <c r="E225" s="30" t="str">
        <f>IF(ISBLANK(Groupe6!S25),"",Groupe6!S25)</f>
        <v/>
      </c>
    </row>
    <row r="226" spans="2:5">
      <c r="B226" s="22" t="str">
        <f>IF(ISBLANK(Groupe6!B26),"",Groupe6!B26)</f>
        <v/>
      </c>
      <c r="C226" s="23" t="str">
        <f>IF(ISBLANK(Groupe6!C26),"",Groupe6!C26)</f>
        <v/>
      </c>
      <c r="D226" s="27" t="str">
        <f>IF(ISBLANK(Groupe6!D26),"",Groupe6!D26)</f>
        <v/>
      </c>
      <c r="E226" s="30" t="str">
        <f>IF(ISBLANK(Groupe6!S26),"",Groupe6!S26)</f>
        <v/>
      </c>
    </row>
    <row r="227" spans="2:5">
      <c r="B227" s="22" t="str">
        <f>IF(ISBLANK(Groupe6!B27),"",Groupe6!B27)</f>
        <v/>
      </c>
      <c r="C227" s="23" t="str">
        <f>IF(ISBLANK(Groupe6!C27),"",Groupe6!C27)</f>
        <v/>
      </c>
      <c r="D227" s="27" t="str">
        <f>IF(ISBLANK(Groupe6!D27),"",Groupe6!D27)</f>
        <v/>
      </c>
      <c r="E227" s="30" t="str">
        <f>IF(ISBLANK(Groupe6!S27),"",Groupe6!S27)</f>
        <v/>
      </c>
    </row>
    <row r="228" spans="2:5">
      <c r="B228" s="22" t="str">
        <f>IF(ISBLANK(Groupe6!B28),"",Groupe6!B28)</f>
        <v/>
      </c>
      <c r="C228" s="23" t="str">
        <f>IF(ISBLANK(Groupe6!C28),"",Groupe6!C28)</f>
        <v/>
      </c>
      <c r="D228" s="27" t="str">
        <f>IF(ISBLANK(Groupe6!D28),"",Groupe6!D28)</f>
        <v/>
      </c>
      <c r="E228" s="30" t="str">
        <f>IF(ISBLANK(Groupe6!S28),"",Groupe6!S28)</f>
        <v/>
      </c>
    </row>
    <row r="229" spans="2:5">
      <c r="B229" s="22" t="str">
        <f>IF(ISBLANK(Groupe6!B29),"",Groupe6!B29)</f>
        <v/>
      </c>
      <c r="C229" s="23" t="str">
        <f>IF(ISBLANK(Groupe6!C29),"",Groupe6!C29)</f>
        <v/>
      </c>
      <c r="D229" s="27" t="str">
        <f>IF(ISBLANK(Groupe6!D29),"",Groupe6!D29)</f>
        <v/>
      </c>
      <c r="E229" s="30" t="str">
        <f>IF(ISBLANK(Groupe6!S29),"",Groupe6!S29)</f>
        <v/>
      </c>
    </row>
    <row r="230" spans="2:5">
      <c r="B230" s="22" t="str">
        <f>IF(ISBLANK(Groupe6!B30),"",Groupe6!B30)</f>
        <v/>
      </c>
      <c r="C230" s="23" t="str">
        <f>IF(ISBLANK(Groupe6!C30),"",Groupe6!C30)</f>
        <v/>
      </c>
      <c r="D230" s="27" t="str">
        <f>IF(ISBLANK(Groupe6!D30),"",Groupe6!D30)</f>
        <v/>
      </c>
      <c r="E230" s="30" t="str">
        <f>IF(ISBLANK(Groupe6!S30),"",Groupe6!S30)</f>
        <v/>
      </c>
    </row>
    <row r="231" spans="2:5">
      <c r="B231" s="22" t="str">
        <f>IF(ISBLANK(Groupe6!B31),"",Groupe6!B31)</f>
        <v/>
      </c>
      <c r="C231" s="23" t="str">
        <f>IF(ISBLANK(Groupe6!C31),"",Groupe6!C31)</f>
        <v/>
      </c>
      <c r="D231" s="27" t="str">
        <f>IF(ISBLANK(Groupe6!D31),"",Groupe6!D31)</f>
        <v/>
      </c>
      <c r="E231" s="30" t="str">
        <f>IF(ISBLANK(Groupe6!S31),"",Groupe6!S31)</f>
        <v/>
      </c>
    </row>
    <row r="232" spans="2:5">
      <c r="B232" s="22" t="str">
        <f>IF(ISBLANK(Groupe6!B32),"",Groupe6!B32)</f>
        <v/>
      </c>
      <c r="C232" s="23" t="str">
        <f>IF(ISBLANK(Groupe6!C32),"",Groupe6!C32)</f>
        <v/>
      </c>
      <c r="D232" s="27" t="str">
        <f>IF(ISBLANK(Groupe6!D32),"",Groupe6!D32)</f>
        <v/>
      </c>
      <c r="E232" s="30" t="str">
        <f>IF(ISBLANK(Groupe6!S32),"",Groupe6!S32)</f>
        <v/>
      </c>
    </row>
    <row r="233" spans="2:5">
      <c r="B233" s="22" t="str">
        <f>IF(ISBLANK(Groupe6!B33),"",Groupe6!B33)</f>
        <v/>
      </c>
      <c r="C233" s="23" t="str">
        <f>IF(ISBLANK(Groupe6!C33),"",Groupe6!C33)</f>
        <v/>
      </c>
      <c r="D233" s="27" t="str">
        <f>IF(ISBLANK(Groupe6!D33),"",Groupe6!D33)</f>
        <v/>
      </c>
      <c r="E233" s="30" t="str">
        <f>IF(ISBLANK(Groupe6!S33),"",Groupe6!S33)</f>
        <v/>
      </c>
    </row>
    <row r="234" spans="2:5">
      <c r="B234" s="22" t="str">
        <f>IF(ISBLANK(Groupe6!B34),"",Groupe6!B34)</f>
        <v/>
      </c>
      <c r="C234" s="23" t="str">
        <f>IF(ISBLANK(Groupe6!C34),"",Groupe6!C34)</f>
        <v/>
      </c>
      <c r="D234" s="27" t="str">
        <f>IF(ISBLANK(Groupe6!D34),"",Groupe6!D34)</f>
        <v/>
      </c>
      <c r="E234" s="30" t="str">
        <f>IF(ISBLANK(Groupe6!S34),"",Groupe6!S34)</f>
        <v/>
      </c>
    </row>
    <row r="235" spans="2:5">
      <c r="B235" s="22" t="str">
        <f>IF(ISBLANK(Groupe6!B35),"",Groupe6!B35)</f>
        <v/>
      </c>
      <c r="C235" s="23" t="str">
        <f>IF(ISBLANK(Groupe6!C35),"",Groupe6!C35)</f>
        <v/>
      </c>
      <c r="D235" s="27" t="str">
        <f>IF(ISBLANK(Groupe6!D35),"",Groupe6!D35)</f>
        <v/>
      </c>
      <c r="E235" s="30" t="str">
        <f>IF(ISBLANK(Groupe6!S35),"",Groupe6!S35)</f>
        <v/>
      </c>
    </row>
    <row r="236" spans="2:5">
      <c r="B236" s="22" t="str">
        <f>IF(ISBLANK(Groupe6!B36),"",Groupe6!B36)</f>
        <v/>
      </c>
      <c r="C236" s="23" t="str">
        <f>IF(ISBLANK(Groupe6!C36),"",Groupe6!C36)</f>
        <v/>
      </c>
      <c r="D236" s="27" t="str">
        <f>IF(ISBLANK(Groupe6!D36),"",Groupe6!D36)</f>
        <v/>
      </c>
      <c r="E236" s="30" t="str">
        <f>IF(ISBLANK(Groupe6!S36),"",Groupe6!S36)</f>
        <v/>
      </c>
    </row>
    <row r="237" spans="2:5">
      <c r="B237" s="22" t="str">
        <f>IF(ISBLANK(Groupe6!B37),"",Groupe6!B37)</f>
        <v/>
      </c>
      <c r="C237" s="23" t="str">
        <f>IF(ISBLANK(Groupe6!C37),"",Groupe6!C37)</f>
        <v/>
      </c>
      <c r="D237" s="27" t="str">
        <f>IF(ISBLANK(Groupe6!D37),"",Groupe6!D37)</f>
        <v/>
      </c>
      <c r="E237" s="30" t="str">
        <f>IF(ISBLANK(Groupe6!S37),"",Groupe6!S37)</f>
        <v/>
      </c>
    </row>
    <row r="238" spans="2:5">
      <c r="B238" s="22" t="str">
        <f>IF(ISBLANK(Groupe6!B38),"",Groupe6!B38)</f>
        <v/>
      </c>
      <c r="C238" s="23" t="str">
        <f>IF(ISBLANK(Groupe6!C38),"",Groupe6!C38)</f>
        <v/>
      </c>
      <c r="D238" s="27" t="str">
        <f>IF(ISBLANK(Groupe6!D38),"",Groupe6!D38)</f>
        <v/>
      </c>
      <c r="E238" s="30" t="str">
        <f>IF(ISBLANK(Groupe6!S38),"",Groupe6!S38)</f>
        <v/>
      </c>
    </row>
    <row r="239" spans="2:5">
      <c r="B239" s="22" t="str">
        <f>IF(ISBLANK(Groupe6!B39),"",Groupe6!B39)</f>
        <v/>
      </c>
      <c r="C239" s="23" t="str">
        <f>IF(ISBLANK(Groupe6!C39),"",Groupe6!C39)</f>
        <v/>
      </c>
      <c r="D239" s="27" t="str">
        <f>IF(ISBLANK(Groupe6!D39),"",Groupe6!D39)</f>
        <v/>
      </c>
      <c r="E239" s="30" t="str">
        <f>IF(ISBLANK(Groupe6!S39),"",Groupe6!S39)</f>
        <v/>
      </c>
    </row>
    <row r="240" spans="2:5">
      <c r="B240" s="22" t="str">
        <f>IF(ISBLANK(Groupe6!B40),"",Groupe6!B40)</f>
        <v/>
      </c>
      <c r="C240" s="23" t="str">
        <f>IF(ISBLANK(Groupe6!C40),"",Groupe6!C40)</f>
        <v/>
      </c>
      <c r="D240" s="27" t="str">
        <f>IF(ISBLANK(Groupe6!D40),"",Groupe6!D40)</f>
        <v/>
      </c>
      <c r="E240" s="30" t="str">
        <f>IF(ISBLANK(Groupe6!S40),"",Groupe6!S40)</f>
        <v/>
      </c>
    </row>
    <row r="241" spans="1:5">
      <c r="B241" s="22" t="str">
        <f>IF(ISBLANK(Groupe6!B41),"",Groupe6!B41)</f>
        <v/>
      </c>
      <c r="C241" s="23" t="str">
        <f>IF(ISBLANK(Groupe6!C41),"",Groupe6!C41)</f>
        <v/>
      </c>
      <c r="D241" s="27" t="str">
        <f>IF(ISBLANK(Groupe6!D41),"",Groupe6!D41)</f>
        <v/>
      </c>
      <c r="E241" s="30" t="str">
        <f>IF(ISBLANK(Groupe6!S41),"",Groupe6!S41)</f>
        <v/>
      </c>
    </row>
    <row r="242" spans="1:5">
      <c r="B242" s="22" t="str">
        <f>IF(ISBLANK(Groupe6!B42),"",Groupe6!B42)</f>
        <v/>
      </c>
      <c r="C242" s="23" t="str">
        <f>IF(ISBLANK(Groupe6!C42),"",Groupe6!C42)</f>
        <v/>
      </c>
      <c r="D242" s="27" t="str">
        <f>IF(ISBLANK(Groupe6!D42),"",Groupe6!D42)</f>
        <v/>
      </c>
      <c r="E242" s="30" t="str">
        <f>IF(ISBLANK(Groupe6!S42),"",Groupe6!S42)</f>
        <v/>
      </c>
    </row>
    <row r="243" spans="1:5">
      <c r="B243" s="22" t="str">
        <f>IF(ISBLANK(Groupe6!B43),"",Groupe6!B43)</f>
        <v/>
      </c>
      <c r="C243" s="23" t="str">
        <f>IF(ISBLANK(Groupe6!C43),"",Groupe6!C43)</f>
        <v/>
      </c>
      <c r="D243" s="27" t="str">
        <f>IF(ISBLANK(Groupe6!D43),"",Groupe6!D43)</f>
        <v/>
      </c>
      <c r="E243" s="30" t="str">
        <f>IF(ISBLANK(Groupe6!S43),"",Groupe6!S43)</f>
        <v/>
      </c>
    </row>
    <row r="244" spans="1:5">
      <c r="B244" s="22" t="str">
        <f>IF(ISBLANK(Groupe6!B44),"",Groupe6!B44)</f>
        <v/>
      </c>
      <c r="C244" s="23" t="str">
        <f>IF(ISBLANK(Groupe6!C44),"",Groupe6!C44)</f>
        <v/>
      </c>
      <c r="D244" s="27" t="str">
        <f>IF(ISBLANK(Groupe6!D44),"",Groupe6!D44)</f>
        <v/>
      </c>
      <c r="E244" s="30" t="str">
        <f>IF(ISBLANK(Groupe6!S44),"",Groupe6!S44)</f>
        <v/>
      </c>
    </row>
    <row r="245" spans="1:5">
      <c r="B245" s="22" t="str">
        <f>IF(ISBLANK(Groupe6!B45),"",Groupe6!B45)</f>
        <v/>
      </c>
      <c r="C245" s="23" t="str">
        <f>IF(ISBLANK(Groupe6!C45),"",Groupe6!C45)</f>
        <v/>
      </c>
      <c r="D245" s="27" t="str">
        <f>IF(ISBLANK(Groupe6!D45),"",Groupe6!D45)</f>
        <v/>
      </c>
      <c r="E245" s="30" t="str">
        <f>IF(ISBLANK(Groupe6!S45),"",Groupe6!S45)</f>
        <v/>
      </c>
    </row>
    <row r="246" spans="1:5">
      <c r="B246" s="22" t="str">
        <f>IF(ISBLANK(Groupe6!B46),"",Groupe6!B46)</f>
        <v/>
      </c>
      <c r="C246" s="23" t="str">
        <f>IF(ISBLANK(Groupe6!C46),"",Groupe6!C46)</f>
        <v/>
      </c>
      <c r="D246" s="27" t="str">
        <f>IF(ISBLANK(Groupe6!D46),"",Groupe6!D46)</f>
        <v/>
      </c>
      <c r="E246" s="30" t="str">
        <f>IF(ISBLANK(Groupe6!S46),"",Groupe6!S46)</f>
        <v/>
      </c>
    </row>
    <row r="247" spans="1:5">
      <c r="B247" s="22" t="str">
        <f>IF(ISBLANK(Groupe6!B47),"",Groupe6!B47)</f>
        <v/>
      </c>
      <c r="C247" s="23" t="str">
        <f>IF(ISBLANK(Groupe6!C47),"",Groupe6!C47)</f>
        <v/>
      </c>
      <c r="D247" s="27" t="str">
        <f>IF(ISBLANK(Groupe6!D47),"",Groupe6!D47)</f>
        <v/>
      </c>
      <c r="E247" s="30" t="str">
        <f>IF(ISBLANK(Groupe6!S47),"",Groupe6!S47)</f>
        <v/>
      </c>
    </row>
    <row r="248" spans="1:5">
      <c r="B248" s="22" t="str">
        <f>IF(ISBLANK(Groupe6!B48),"",Groupe6!B48)</f>
        <v/>
      </c>
      <c r="C248" s="23" t="str">
        <f>IF(ISBLANK(Groupe6!C48),"",Groupe6!C48)</f>
        <v/>
      </c>
      <c r="D248" s="27" t="str">
        <f>IF(ISBLANK(Groupe6!D48),"",Groupe6!D48)</f>
        <v/>
      </c>
      <c r="E248" s="30" t="str">
        <f>IF(ISBLANK(Groupe6!S48),"",Groupe6!S48)</f>
        <v/>
      </c>
    </row>
    <row r="249" spans="1:5">
      <c r="B249" s="22" t="str">
        <f>IF(ISBLANK(Groupe6!B49),"",Groupe6!B49)</f>
        <v/>
      </c>
      <c r="C249" s="23" t="str">
        <f>IF(ISBLANK(Groupe6!C49),"",Groupe6!C49)</f>
        <v/>
      </c>
      <c r="D249" s="27" t="str">
        <f>IF(ISBLANK(Groupe6!D49),"",Groupe6!D49)</f>
        <v/>
      </c>
      <c r="E249" s="30" t="str">
        <f>IF(ISBLANK(Groupe6!S49),"",Groupe6!S49)</f>
        <v/>
      </c>
    </row>
    <row r="250" spans="1:5">
      <c r="B250" s="22" t="str">
        <f>IF(ISBLANK(Groupe6!B50),"",Groupe6!B50)</f>
        <v/>
      </c>
      <c r="C250" s="23" t="str">
        <f>IF(ISBLANK(Groupe6!C50),"",Groupe6!C50)</f>
        <v/>
      </c>
      <c r="D250" s="27" t="str">
        <f>IF(ISBLANK(Groupe6!D50),"",Groupe6!D50)</f>
        <v/>
      </c>
      <c r="E250" s="30" t="str">
        <f>IF(ISBLANK(Groupe6!S50),"",Groupe6!S50)</f>
        <v/>
      </c>
    </row>
    <row r="251" spans="1:5" ht="16.2" thickBot="1">
      <c r="B251" s="24" t="str">
        <f>IF(ISBLANK(Groupe6!B51),"",Groupe6!B51)</f>
        <v/>
      </c>
      <c r="C251" s="25" t="str">
        <f>IF(ISBLANK(Groupe6!C51),"",Groupe6!C51)</f>
        <v/>
      </c>
      <c r="D251" s="28" t="str">
        <f>IF(ISBLANK(Groupe6!D51),"",Groupe6!D51)</f>
        <v/>
      </c>
      <c r="E251" s="58" t="str">
        <f>IF(ISBLANK(Groupe6!S51),"",Groupe6!S51)</f>
        <v/>
      </c>
    </row>
    <row r="252" spans="1:5">
      <c r="A252" s="75" t="s">
        <v>443</v>
      </c>
      <c r="B252" s="20" t="str">
        <f>IF(ISBLANK(Groupe7!B12),"",Groupe7!B12)</f>
        <v/>
      </c>
      <c r="C252" s="21" t="str">
        <f>IF(ISBLANK(Groupe7!C12),"",Groupe7!C12)</f>
        <v/>
      </c>
      <c r="D252" s="26" t="str">
        <f>IF(ISBLANK(Groupe7!D12),"",Groupe7!D12)</f>
        <v/>
      </c>
      <c r="E252" s="29" t="str">
        <f>IF(ISBLANK(Groupe7!S12),"",Groupe7!S12)</f>
        <v/>
      </c>
    </row>
    <row r="253" spans="1:5">
      <c r="B253" s="22" t="str">
        <f>IF(ISBLANK(Groupe7!B13),"",Groupe7!B13)</f>
        <v/>
      </c>
      <c r="C253" s="23" t="str">
        <f>IF(ISBLANK(Groupe7!C13),"",Groupe7!C13)</f>
        <v/>
      </c>
      <c r="D253" s="27" t="str">
        <f>IF(ISBLANK(Groupe7!D13),"",Groupe7!D13)</f>
        <v/>
      </c>
      <c r="E253" s="30" t="str">
        <f>IF(ISBLANK(Groupe7!S13),"",Groupe7!S13)</f>
        <v/>
      </c>
    </row>
    <row r="254" spans="1:5">
      <c r="B254" s="22" t="str">
        <f>IF(ISBLANK(Groupe7!B14),"",Groupe7!B14)</f>
        <v/>
      </c>
      <c r="C254" s="23" t="str">
        <f>IF(ISBLANK(Groupe7!C14),"",Groupe7!C14)</f>
        <v/>
      </c>
      <c r="D254" s="27" t="str">
        <f>IF(ISBLANK(Groupe7!D14),"",Groupe7!D14)</f>
        <v/>
      </c>
      <c r="E254" s="30" t="str">
        <f>IF(ISBLANK(Groupe7!S14),"",Groupe7!S14)</f>
        <v/>
      </c>
    </row>
    <row r="255" spans="1:5">
      <c r="B255" s="22" t="str">
        <f>IF(ISBLANK(Groupe7!B15),"",Groupe7!B15)</f>
        <v/>
      </c>
      <c r="C255" s="23" t="str">
        <f>IF(ISBLANK(Groupe7!C15),"",Groupe7!C15)</f>
        <v/>
      </c>
      <c r="D255" s="27" t="str">
        <f>IF(ISBLANK(Groupe7!D15),"",Groupe7!D15)</f>
        <v/>
      </c>
      <c r="E255" s="30" t="str">
        <f>IF(ISBLANK(Groupe7!S15),"",Groupe7!S15)</f>
        <v/>
      </c>
    </row>
    <row r="256" spans="1:5">
      <c r="B256" s="22" t="str">
        <f>IF(ISBLANK(Groupe7!B16),"",Groupe7!B16)</f>
        <v/>
      </c>
      <c r="C256" s="23" t="str">
        <f>IF(ISBLANK(Groupe7!C16),"",Groupe7!C16)</f>
        <v/>
      </c>
      <c r="D256" s="27" t="str">
        <f>IF(ISBLANK(Groupe7!D16),"",Groupe7!D16)</f>
        <v/>
      </c>
      <c r="E256" s="30" t="str">
        <f>IF(ISBLANK(Groupe7!S16),"",Groupe7!S16)</f>
        <v/>
      </c>
    </row>
    <row r="257" spans="2:5">
      <c r="B257" s="22" t="str">
        <f>IF(ISBLANK(Groupe7!B17),"",Groupe7!B17)</f>
        <v/>
      </c>
      <c r="C257" s="23" t="str">
        <f>IF(ISBLANK(Groupe7!C17),"",Groupe7!C17)</f>
        <v/>
      </c>
      <c r="D257" s="27" t="str">
        <f>IF(ISBLANK(Groupe7!D17),"",Groupe7!D17)</f>
        <v/>
      </c>
      <c r="E257" s="30" t="str">
        <f>IF(ISBLANK(Groupe7!S17),"",Groupe7!S17)</f>
        <v/>
      </c>
    </row>
    <row r="258" spans="2:5">
      <c r="B258" s="22" t="str">
        <f>IF(ISBLANK(Groupe7!B18),"",Groupe7!B18)</f>
        <v/>
      </c>
      <c r="C258" s="23" t="str">
        <f>IF(ISBLANK(Groupe7!C18),"",Groupe7!C18)</f>
        <v/>
      </c>
      <c r="D258" s="27" t="str">
        <f>IF(ISBLANK(Groupe7!D18),"",Groupe7!D18)</f>
        <v/>
      </c>
      <c r="E258" s="30" t="str">
        <f>IF(ISBLANK(Groupe7!S18),"",Groupe7!S18)</f>
        <v/>
      </c>
    </row>
    <row r="259" spans="2:5">
      <c r="B259" s="22" t="str">
        <f>IF(ISBLANK(Groupe7!B19),"",Groupe7!B19)</f>
        <v/>
      </c>
      <c r="C259" s="23" t="str">
        <f>IF(ISBLANK(Groupe7!C19),"",Groupe7!C19)</f>
        <v/>
      </c>
      <c r="D259" s="27" t="str">
        <f>IF(ISBLANK(Groupe7!D19),"",Groupe7!D19)</f>
        <v/>
      </c>
      <c r="E259" s="30" t="str">
        <f>IF(ISBLANK(Groupe7!S19),"",Groupe7!S19)</f>
        <v/>
      </c>
    </row>
    <row r="260" spans="2:5">
      <c r="B260" s="22" t="str">
        <f>IF(ISBLANK(Groupe7!B20),"",Groupe7!B20)</f>
        <v/>
      </c>
      <c r="C260" s="23" t="str">
        <f>IF(ISBLANK(Groupe7!C20),"",Groupe7!C20)</f>
        <v/>
      </c>
      <c r="D260" s="27" t="str">
        <f>IF(ISBLANK(Groupe7!D20),"",Groupe7!D20)</f>
        <v/>
      </c>
      <c r="E260" s="30" t="str">
        <f>IF(ISBLANK(Groupe7!S20),"",Groupe7!S20)</f>
        <v/>
      </c>
    </row>
    <row r="261" spans="2:5">
      <c r="B261" s="22" t="str">
        <f>IF(ISBLANK(Groupe7!B21),"",Groupe7!B21)</f>
        <v/>
      </c>
      <c r="C261" s="23" t="str">
        <f>IF(ISBLANK(Groupe7!C21),"",Groupe7!C21)</f>
        <v/>
      </c>
      <c r="D261" s="27" t="str">
        <f>IF(ISBLANK(Groupe7!D21),"",Groupe7!D21)</f>
        <v/>
      </c>
      <c r="E261" s="30" t="str">
        <f>IF(ISBLANK(Groupe7!S21),"",Groupe7!S21)</f>
        <v/>
      </c>
    </row>
    <row r="262" spans="2:5">
      <c r="B262" s="22" t="str">
        <f>IF(ISBLANK(Groupe7!B22),"",Groupe7!B22)</f>
        <v/>
      </c>
      <c r="C262" s="23" t="str">
        <f>IF(ISBLANK(Groupe7!C22),"",Groupe7!C22)</f>
        <v/>
      </c>
      <c r="D262" s="27" t="str">
        <f>IF(ISBLANK(Groupe7!D22),"",Groupe7!D22)</f>
        <v/>
      </c>
      <c r="E262" s="30" t="str">
        <f>IF(ISBLANK(Groupe7!S22),"",Groupe7!S22)</f>
        <v/>
      </c>
    </row>
    <row r="263" spans="2:5">
      <c r="B263" s="22" t="str">
        <f>IF(ISBLANK(Groupe7!B23),"",Groupe7!B23)</f>
        <v/>
      </c>
      <c r="C263" s="23" t="str">
        <f>IF(ISBLANK(Groupe7!C23),"",Groupe7!C23)</f>
        <v/>
      </c>
      <c r="D263" s="27" t="str">
        <f>IF(ISBLANK(Groupe7!D23),"",Groupe7!D23)</f>
        <v/>
      </c>
      <c r="E263" s="30" t="str">
        <f>IF(ISBLANK(Groupe7!S23),"",Groupe7!S23)</f>
        <v/>
      </c>
    </row>
    <row r="264" spans="2:5">
      <c r="B264" s="22" t="str">
        <f>IF(ISBLANK(Groupe7!B24),"",Groupe7!B24)</f>
        <v/>
      </c>
      <c r="C264" s="23" t="str">
        <f>IF(ISBLANK(Groupe7!C24),"",Groupe7!C24)</f>
        <v/>
      </c>
      <c r="D264" s="27" t="str">
        <f>IF(ISBLANK(Groupe7!D24),"",Groupe7!D24)</f>
        <v/>
      </c>
      <c r="E264" s="30" t="str">
        <f>IF(ISBLANK(Groupe7!S24),"",Groupe7!S24)</f>
        <v/>
      </c>
    </row>
    <row r="265" spans="2:5">
      <c r="B265" s="22" t="str">
        <f>IF(ISBLANK(Groupe7!B25),"",Groupe7!B25)</f>
        <v/>
      </c>
      <c r="C265" s="23" t="str">
        <f>IF(ISBLANK(Groupe7!C25),"",Groupe7!C25)</f>
        <v/>
      </c>
      <c r="D265" s="27" t="str">
        <f>IF(ISBLANK(Groupe7!D25),"",Groupe7!D25)</f>
        <v/>
      </c>
      <c r="E265" s="30" t="str">
        <f>IF(ISBLANK(Groupe7!S25),"",Groupe7!S25)</f>
        <v/>
      </c>
    </row>
    <row r="266" spans="2:5">
      <c r="B266" s="22" t="str">
        <f>IF(ISBLANK(Groupe7!B26),"",Groupe7!B26)</f>
        <v/>
      </c>
      <c r="C266" s="23" t="str">
        <f>IF(ISBLANK(Groupe7!C26),"",Groupe7!C26)</f>
        <v/>
      </c>
      <c r="D266" s="27" t="str">
        <f>IF(ISBLANK(Groupe7!D26),"",Groupe7!D26)</f>
        <v/>
      </c>
      <c r="E266" s="30" t="str">
        <f>IF(ISBLANK(Groupe7!S26),"",Groupe7!S26)</f>
        <v/>
      </c>
    </row>
    <row r="267" spans="2:5">
      <c r="B267" s="22" t="str">
        <f>IF(ISBLANK(Groupe7!B27),"",Groupe7!B27)</f>
        <v/>
      </c>
      <c r="C267" s="23" t="str">
        <f>IF(ISBLANK(Groupe7!C27),"",Groupe7!C27)</f>
        <v/>
      </c>
      <c r="D267" s="27" t="str">
        <f>IF(ISBLANK(Groupe7!D27),"",Groupe7!D27)</f>
        <v/>
      </c>
      <c r="E267" s="30" t="str">
        <f>IF(ISBLANK(Groupe7!S27),"",Groupe7!S27)</f>
        <v/>
      </c>
    </row>
    <row r="268" spans="2:5">
      <c r="B268" s="22" t="str">
        <f>IF(ISBLANK(Groupe7!B28),"",Groupe7!B28)</f>
        <v/>
      </c>
      <c r="C268" s="23" t="str">
        <f>IF(ISBLANK(Groupe7!C28),"",Groupe7!C28)</f>
        <v/>
      </c>
      <c r="D268" s="27" t="str">
        <f>IF(ISBLANK(Groupe7!D28),"",Groupe7!D28)</f>
        <v/>
      </c>
      <c r="E268" s="30" t="str">
        <f>IF(ISBLANK(Groupe7!S28),"",Groupe7!S28)</f>
        <v/>
      </c>
    </row>
    <row r="269" spans="2:5">
      <c r="B269" s="22" t="str">
        <f>IF(ISBLANK(Groupe7!B29),"",Groupe7!B29)</f>
        <v/>
      </c>
      <c r="C269" s="23" t="str">
        <f>IF(ISBLANK(Groupe7!C29),"",Groupe7!C29)</f>
        <v/>
      </c>
      <c r="D269" s="27" t="str">
        <f>IF(ISBLANK(Groupe7!D29),"",Groupe7!D29)</f>
        <v/>
      </c>
      <c r="E269" s="30" t="str">
        <f>IF(ISBLANK(Groupe7!S29),"",Groupe7!S29)</f>
        <v/>
      </c>
    </row>
    <row r="270" spans="2:5">
      <c r="B270" s="22" t="str">
        <f>IF(ISBLANK(Groupe7!B30),"",Groupe7!B30)</f>
        <v/>
      </c>
      <c r="C270" s="23" t="str">
        <f>IF(ISBLANK(Groupe7!C30),"",Groupe7!C30)</f>
        <v/>
      </c>
      <c r="D270" s="27" t="str">
        <f>IF(ISBLANK(Groupe7!D30),"",Groupe7!D30)</f>
        <v/>
      </c>
      <c r="E270" s="30" t="str">
        <f>IF(ISBLANK(Groupe7!S30),"",Groupe7!S30)</f>
        <v/>
      </c>
    </row>
    <row r="271" spans="2:5">
      <c r="B271" s="22" t="str">
        <f>IF(ISBLANK(Groupe7!B31),"",Groupe7!B31)</f>
        <v/>
      </c>
      <c r="C271" s="23" t="str">
        <f>IF(ISBLANK(Groupe7!C31),"",Groupe7!C31)</f>
        <v/>
      </c>
      <c r="D271" s="27" t="str">
        <f>IF(ISBLANK(Groupe7!D31),"",Groupe7!D31)</f>
        <v/>
      </c>
      <c r="E271" s="30" t="str">
        <f>IF(ISBLANK(Groupe7!S31),"",Groupe7!S31)</f>
        <v/>
      </c>
    </row>
    <row r="272" spans="2:5">
      <c r="B272" s="22" t="str">
        <f>IF(ISBLANK(Groupe7!B32),"",Groupe7!B32)</f>
        <v/>
      </c>
      <c r="C272" s="23" t="str">
        <f>IF(ISBLANK(Groupe7!C32),"",Groupe7!C32)</f>
        <v/>
      </c>
      <c r="D272" s="27" t="str">
        <f>IF(ISBLANK(Groupe7!D32),"",Groupe7!D32)</f>
        <v/>
      </c>
      <c r="E272" s="30" t="str">
        <f>IF(ISBLANK(Groupe7!S32),"",Groupe7!S32)</f>
        <v/>
      </c>
    </row>
    <row r="273" spans="2:5">
      <c r="B273" s="22" t="str">
        <f>IF(ISBLANK(Groupe7!B33),"",Groupe7!B33)</f>
        <v/>
      </c>
      <c r="C273" s="23" t="str">
        <f>IF(ISBLANK(Groupe7!C33),"",Groupe7!C33)</f>
        <v/>
      </c>
      <c r="D273" s="27" t="str">
        <f>IF(ISBLANK(Groupe7!D33),"",Groupe7!D33)</f>
        <v/>
      </c>
      <c r="E273" s="30" t="str">
        <f>IF(ISBLANK(Groupe7!S33),"",Groupe7!S33)</f>
        <v/>
      </c>
    </row>
    <row r="274" spans="2:5">
      <c r="B274" s="22" t="str">
        <f>IF(ISBLANK(Groupe7!B34),"",Groupe7!B34)</f>
        <v/>
      </c>
      <c r="C274" s="23" t="str">
        <f>IF(ISBLANK(Groupe7!C34),"",Groupe7!C34)</f>
        <v/>
      </c>
      <c r="D274" s="27" t="str">
        <f>IF(ISBLANK(Groupe7!D34),"",Groupe7!D34)</f>
        <v/>
      </c>
      <c r="E274" s="30" t="str">
        <f>IF(ISBLANK(Groupe7!S34),"",Groupe7!S34)</f>
        <v/>
      </c>
    </row>
    <row r="275" spans="2:5">
      <c r="B275" s="22" t="str">
        <f>IF(ISBLANK(Groupe7!B35),"",Groupe7!B35)</f>
        <v/>
      </c>
      <c r="C275" s="23" t="str">
        <f>IF(ISBLANK(Groupe7!C35),"",Groupe7!C35)</f>
        <v/>
      </c>
      <c r="D275" s="27" t="str">
        <f>IF(ISBLANK(Groupe7!D35),"",Groupe7!D35)</f>
        <v/>
      </c>
      <c r="E275" s="30" t="str">
        <f>IF(ISBLANK(Groupe7!S35),"",Groupe7!S35)</f>
        <v/>
      </c>
    </row>
    <row r="276" spans="2:5">
      <c r="B276" s="22" t="str">
        <f>IF(ISBLANK(Groupe7!B36),"",Groupe7!B36)</f>
        <v/>
      </c>
      <c r="C276" s="23" t="str">
        <f>IF(ISBLANK(Groupe7!C36),"",Groupe7!C36)</f>
        <v/>
      </c>
      <c r="D276" s="27" t="str">
        <f>IF(ISBLANK(Groupe7!D36),"",Groupe7!D36)</f>
        <v/>
      </c>
      <c r="E276" s="30" t="str">
        <f>IF(ISBLANK(Groupe7!S36),"",Groupe7!S36)</f>
        <v/>
      </c>
    </row>
    <row r="277" spans="2:5">
      <c r="B277" s="22" t="str">
        <f>IF(ISBLANK(Groupe7!B37),"",Groupe7!B37)</f>
        <v/>
      </c>
      <c r="C277" s="23" t="str">
        <f>IF(ISBLANK(Groupe7!C37),"",Groupe7!C37)</f>
        <v/>
      </c>
      <c r="D277" s="27" t="str">
        <f>IF(ISBLANK(Groupe7!D37),"",Groupe7!D37)</f>
        <v/>
      </c>
      <c r="E277" s="30" t="str">
        <f>IF(ISBLANK(Groupe7!S37),"",Groupe7!S37)</f>
        <v/>
      </c>
    </row>
    <row r="278" spans="2:5">
      <c r="B278" s="22" t="str">
        <f>IF(ISBLANK(Groupe7!B38),"",Groupe7!B38)</f>
        <v/>
      </c>
      <c r="C278" s="23" t="str">
        <f>IF(ISBLANK(Groupe7!C38),"",Groupe7!C38)</f>
        <v/>
      </c>
      <c r="D278" s="27" t="str">
        <f>IF(ISBLANK(Groupe7!D38),"",Groupe7!D38)</f>
        <v/>
      </c>
      <c r="E278" s="30" t="str">
        <f>IF(ISBLANK(Groupe7!S38),"",Groupe7!S38)</f>
        <v/>
      </c>
    </row>
    <row r="279" spans="2:5">
      <c r="B279" s="22" t="str">
        <f>IF(ISBLANK(Groupe7!B39),"",Groupe7!B39)</f>
        <v/>
      </c>
      <c r="C279" s="23" t="str">
        <f>IF(ISBLANK(Groupe7!C39),"",Groupe7!C39)</f>
        <v/>
      </c>
      <c r="D279" s="27" t="str">
        <f>IF(ISBLANK(Groupe7!D39),"",Groupe7!D39)</f>
        <v/>
      </c>
      <c r="E279" s="30" t="str">
        <f>IF(ISBLANK(Groupe7!S39),"",Groupe7!S39)</f>
        <v/>
      </c>
    </row>
    <row r="280" spans="2:5">
      <c r="B280" s="22" t="str">
        <f>IF(ISBLANK(Groupe7!B40),"",Groupe7!B40)</f>
        <v/>
      </c>
      <c r="C280" s="23" t="str">
        <f>IF(ISBLANK(Groupe7!C40),"",Groupe7!C40)</f>
        <v/>
      </c>
      <c r="D280" s="27" t="str">
        <f>IF(ISBLANK(Groupe7!D40),"",Groupe7!D40)</f>
        <v/>
      </c>
      <c r="E280" s="30" t="str">
        <f>IF(ISBLANK(Groupe7!S40),"",Groupe7!S40)</f>
        <v/>
      </c>
    </row>
    <row r="281" spans="2:5">
      <c r="B281" s="22" t="str">
        <f>IF(ISBLANK(Groupe7!B41),"",Groupe7!B41)</f>
        <v/>
      </c>
      <c r="C281" s="23" t="str">
        <f>IF(ISBLANK(Groupe7!C41),"",Groupe7!C41)</f>
        <v/>
      </c>
      <c r="D281" s="27" t="str">
        <f>IF(ISBLANK(Groupe7!D41),"",Groupe7!D41)</f>
        <v/>
      </c>
      <c r="E281" s="30" t="str">
        <f>IF(ISBLANK(Groupe7!S41),"",Groupe7!S41)</f>
        <v/>
      </c>
    </row>
    <row r="282" spans="2:5">
      <c r="B282" s="22" t="str">
        <f>IF(ISBLANK(Groupe7!B42),"",Groupe7!B42)</f>
        <v/>
      </c>
      <c r="C282" s="23" t="str">
        <f>IF(ISBLANK(Groupe7!C42),"",Groupe7!C42)</f>
        <v/>
      </c>
      <c r="D282" s="27" t="str">
        <f>IF(ISBLANK(Groupe7!D42),"",Groupe7!D42)</f>
        <v/>
      </c>
      <c r="E282" s="30" t="str">
        <f>IF(ISBLANK(Groupe7!S42),"",Groupe7!S42)</f>
        <v/>
      </c>
    </row>
    <row r="283" spans="2:5">
      <c r="B283" s="22" t="str">
        <f>IF(ISBLANK(Groupe7!B43),"",Groupe7!B43)</f>
        <v/>
      </c>
      <c r="C283" s="23" t="str">
        <f>IF(ISBLANK(Groupe7!C43),"",Groupe7!C43)</f>
        <v/>
      </c>
      <c r="D283" s="27" t="str">
        <f>IF(ISBLANK(Groupe7!D43),"",Groupe7!D43)</f>
        <v/>
      </c>
      <c r="E283" s="30" t="str">
        <f>IF(ISBLANK(Groupe7!S43),"",Groupe7!S43)</f>
        <v/>
      </c>
    </row>
    <row r="284" spans="2:5">
      <c r="B284" s="22" t="str">
        <f>IF(ISBLANK(Groupe7!B44),"",Groupe7!B44)</f>
        <v/>
      </c>
      <c r="C284" s="23" t="str">
        <f>IF(ISBLANK(Groupe7!C44),"",Groupe7!C44)</f>
        <v/>
      </c>
      <c r="D284" s="27" t="str">
        <f>IF(ISBLANK(Groupe7!D44),"",Groupe7!D44)</f>
        <v/>
      </c>
      <c r="E284" s="30" t="str">
        <f>IF(ISBLANK(Groupe7!S44),"",Groupe7!S44)</f>
        <v/>
      </c>
    </row>
    <row r="285" spans="2:5">
      <c r="B285" s="22" t="str">
        <f>IF(ISBLANK(Groupe7!B45),"",Groupe7!B45)</f>
        <v/>
      </c>
      <c r="C285" s="23" t="str">
        <f>IF(ISBLANK(Groupe7!C45),"",Groupe7!C45)</f>
        <v/>
      </c>
      <c r="D285" s="27" t="str">
        <f>IF(ISBLANK(Groupe7!D45),"",Groupe7!D45)</f>
        <v/>
      </c>
      <c r="E285" s="30" t="str">
        <f>IF(ISBLANK(Groupe7!S45),"",Groupe7!S45)</f>
        <v/>
      </c>
    </row>
    <row r="286" spans="2:5">
      <c r="B286" s="22" t="str">
        <f>IF(ISBLANK(Groupe7!B46),"",Groupe7!B46)</f>
        <v/>
      </c>
      <c r="C286" s="23" t="str">
        <f>IF(ISBLANK(Groupe7!C46),"",Groupe7!C46)</f>
        <v/>
      </c>
      <c r="D286" s="27" t="str">
        <f>IF(ISBLANK(Groupe7!D46),"",Groupe7!D46)</f>
        <v/>
      </c>
      <c r="E286" s="30" t="str">
        <f>IF(ISBLANK(Groupe7!S46),"",Groupe7!S46)</f>
        <v/>
      </c>
    </row>
    <row r="287" spans="2:5">
      <c r="B287" s="22" t="str">
        <f>IF(ISBLANK(Groupe7!B47),"",Groupe7!B47)</f>
        <v/>
      </c>
      <c r="C287" s="23" t="str">
        <f>IF(ISBLANK(Groupe7!C47),"",Groupe7!C47)</f>
        <v/>
      </c>
      <c r="D287" s="27" t="str">
        <f>IF(ISBLANK(Groupe7!D47),"",Groupe7!D47)</f>
        <v/>
      </c>
      <c r="E287" s="30" t="str">
        <f>IF(ISBLANK(Groupe7!S47),"",Groupe7!S47)</f>
        <v/>
      </c>
    </row>
    <row r="288" spans="2:5">
      <c r="B288" s="22" t="str">
        <f>IF(ISBLANK(Groupe7!B48),"",Groupe7!B48)</f>
        <v/>
      </c>
      <c r="C288" s="23" t="str">
        <f>IF(ISBLANK(Groupe7!C48),"",Groupe7!C48)</f>
        <v/>
      </c>
      <c r="D288" s="27" t="str">
        <f>IF(ISBLANK(Groupe7!D48),"",Groupe7!D48)</f>
        <v/>
      </c>
      <c r="E288" s="30" t="str">
        <f>IF(ISBLANK(Groupe7!S48),"",Groupe7!S48)</f>
        <v/>
      </c>
    </row>
    <row r="289" spans="1:5">
      <c r="B289" s="22" t="str">
        <f>IF(ISBLANK(Groupe7!B49),"",Groupe7!B49)</f>
        <v/>
      </c>
      <c r="C289" s="23" t="str">
        <f>IF(ISBLANK(Groupe7!C49),"",Groupe7!C49)</f>
        <v/>
      </c>
      <c r="D289" s="27" t="str">
        <f>IF(ISBLANK(Groupe7!D49),"",Groupe7!D49)</f>
        <v/>
      </c>
      <c r="E289" s="30" t="str">
        <f>IF(ISBLANK(Groupe7!S49),"",Groupe7!S49)</f>
        <v/>
      </c>
    </row>
    <row r="290" spans="1:5">
      <c r="B290" s="22" t="str">
        <f>IF(ISBLANK(Groupe7!B50),"",Groupe7!B50)</f>
        <v/>
      </c>
      <c r="C290" s="23" t="str">
        <f>IF(ISBLANK(Groupe7!C50),"",Groupe7!C50)</f>
        <v/>
      </c>
      <c r="D290" s="27" t="str">
        <f>IF(ISBLANK(Groupe7!D50),"",Groupe7!D50)</f>
        <v/>
      </c>
      <c r="E290" s="30" t="str">
        <f>IF(ISBLANK(Groupe7!S50),"",Groupe7!S50)</f>
        <v/>
      </c>
    </row>
    <row r="291" spans="1:5" ht="16.2" thickBot="1">
      <c r="B291" s="24" t="str">
        <f>IF(ISBLANK(Groupe7!B51),"",Groupe7!B51)</f>
        <v/>
      </c>
      <c r="C291" s="25" t="str">
        <f>IF(ISBLANK(Groupe7!C51),"",Groupe7!C51)</f>
        <v/>
      </c>
      <c r="D291" s="28" t="str">
        <f>IF(ISBLANK(Groupe7!D51),"",Groupe7!D51)</f>
        <v/>
      </c>
      <c r="E291" s="58" t="str">
        <f>IF(ISBLANK(Groupe7!S51),"",Groupe7!S51)</f>
        <v/>
      </c>
    </row>
    <row r="292" spans="1:5">
      <c r="A292" s="75" t="s">
        <v>444</v>
      </c>
      <c r="B292" s="20" t="str">
        <f>IF(ISBLANK(Groupe8!B12),"",Groupe8!B12)</f>
        <v/>
      </c>
      <c r="C292" s="21" t="str">
        <f>IF(ISBLANK(Groupe8!C12),"",Groupe8!C12)</f>
        <v/>
      </c>
      <c r="D292" s="26" t="str">
        <f>IF(ISBLANK(Groupe8!D12),"",Groupe8!D12)</f>
        <v/>
      </c>
      <c r="E292" s="29" t="str">
        <f>IF(ISBLANK(Groupe8!S12),"",Groupe8!S12)</f>
        <v/>
      </c>
    </row>
    <row r="293" spans="1:5">
      <c r="B293" s="22" t="str">
        <f>IF(ISBLANK(Groupe8!B13),"",Groupe8!B13)</f>
        <v/>
      </c>
      <c r="C293" s="23" t="str">
        <f>IF(ISBLANK(Groupe8!C13),"",Groupe8!C13)</f>
        <v/>
      </c>
      <c r="D293" s="27" t="str">
        <f>IF(ISBLANK(Groupe8!D13),"",Groupe8!D13)</f>
        <v/>
      </c>
      <c r="E293" s="30" t="str">
        <f>IF(ISBLANK(Groupe8!S13),"",Groupe8!S13)</f>
        <v/>
      </c>
    </row>
    <row r="294" spans="1:5">
      <c r="B294" s="22" t="str">
        <f>IF(ISBLANK(Groupe8!B14),"",Groupe8!B14)</f>
        <v/>
      </c>
      <c r="C294" s="23" t="str">
        <f>IF(ISBLANK(Groupe8!C14),"",Groupe8!C14)</f>
        <v/>
      </c>
      <c r="D294" s="27" t="str">
        <f>IF(ISBLANK(Groupe8!D14),"",Groupe8!D14)</f>
        <v/>
      </c>
      <c r="E294" s="30" t="str">
        <f>IF(ISBLANK(Groupe8!S14),"",Groupe8!S14)</f>
        <v/>
      </c>
    </row>
    <row r="295" spans="1:5">
      <c r="B295" s="22" t="str">
        <f>IF(ISBLANK(Groupe8!B15),"",Groupe8!B15)</f>
        <v/>
      </c>
      <c r="C295" s="23" t="str">
        <f>IF(ISBLANK(Groupe8!C15),"",Groupe8!C15)</f>
        <v/>
      </c>
      <c r="D295" s="27" t="str">
        <f>IF(ISBLANK(Groupe8!D15),"",Groupe8!D15)</f>
        <v/>
      </c>
      <c r="E295" s="30" t="str">
        <f>IF(ISBLANK(Groupe8!S15),"",Groupe8!S15)</f>
        <v/>
      </c>
    </row>
    <row r="296" spans="1:5">
      <c r="B296" s="22" t="str">
        <f>IF(ISBLANK(Groupe8!B16),"",Groupe8!B16)</f>
        <v/>
      </c>
      <c r="C296" s="23" t="str">
        <f>IF(ISBLANK(Groupe8!C16),"",Groupe8!C16)</f>
        <v/>
      </c>
      <c r="D296" s="27" t="str">
        <f>IF(ISBLANK(Groupe8!D16),"",Groupe8!D16)</f>
        <v/>
      </c>
      <c r="E296" s="30" t="str">
        <f>IF(ISBLANK(Groupe8!S16),"",Groupe8!S16)</f>
        <v/>
      </c>
    </row>
    <row r="297" spans="1:5">
      <c r="B297" s="22" t="str">
        <f>IF(ISBLANK(Groupe8!B17),"",Groupe8!B17)</f>
        <v/>
      </c>
      <c r="C297" s="23" t="str">
        <f>IF(ISBLANK(Groupe8!C17),"",Groupe8!C17)</f>
        <v/>
      </c>
      <c r="D297" s="27" t="str">
        <f>IF(ISBLANK(Groupe8!D17),"",Groupe8!D17)</f>
        <v/>
      </c>
      <c r="E297" s="30" t="str">
        <f>IF(ISBLANK(Groupe8!S17),"",Groupe8!S17)</f>
        <v/>
      </c>
    </row>
    <row r="298" spans="1:5">
      <c r="B298" s="22" t="str">
        <f>IF(ISBLANK(Groupe8!B18),"",Groupe8!B18)</f>
        <v/>
      </c>
      <c r="C298" s="23" t="str">
        <f>IF(ISBLANK(Groupe8!C18),"",Groupe8!C18)</f>
        <v/>
      </c>
      <c r="D298" s="27" t="str">
        <f>IF(ISBLANK(Groupe8!D18),"",Groupe8!D18)</f>
        <v/>
      </c>
      <c r="E298" s="30" t="str">
        <f>IF(ISBLANK(Groupe8!S18),"",Groupe8!S18)</f>
        <v/>
      </c>
    </row>
    <row r="299" spans="1:5">
      <c r="B299" s="22" t="str">
        <f>IF(ISBLANK(Groupe8!B19),"",Groupe8!B19)</f>
        <v/>
      </c>
      <c r="C299" s="23" t="str">
        <f>IF(ISBLANK(Groupe8!C19),"",Groupe8!C19)</f>
        <v/>
      </c>
      <c r="D299" s="27" t="str">
        <f>IF(ISBLANK(Groupe8!D19),"",Groupe8!D19)</f>
        <v/>
      </c>
      <c r="E299" s="30" t="str">
        <f>IF(ISBLANK(Groupe8!S19),"",Groupe8!S19)</f>
        <v/>
      </c>
    </row>
    <row r="300" spans="1:5">
      <c r="B300" s="22" t="str">
        <f>IF(ISBLANK(Groupe8!B20),"",Groupe8!B20)</f>
        <v/>
      </c>
      <c r="C300" s="23" t="str">
        <f>IF(ISBLANK(Groupe8!C20),"",Groupe8!C20)</f>
        <v/>
      </c>
      <c r="D300" s="27" t="str">
        <f>IF(ISBLANK(Groupe8!D20),"",Groupe8!D20)</f>
        <v/>
      </c>
      <c r="E300" s="30" t="str">
        <f>IF(ISBLANK(Groupe8!S20),"",Groupe8!S20)</f>
        <v/>
      </c>
    </row>
    <row r="301" spans="1:5">
      <c r="B301" s="22" t="str">
        <f>IF(ISBLANK(Groupe8!B21),"",Groupe8!B21)</f>
        <v/>
      </c>
      <c r="C301" s="23" t="str">
        <f>IF(ISBLANK(Groupe8!C21),"",Groupe8!C21)</f>
        <v/>
      </c>
      <c r="D301" s="27" t="str">
        <f>IF(ISBLANK(Groupe8!D21),"",Groupe8!D21)</f>
        <v/>
      </c>
      <c r="E301" s="30" t="str">
        <f>IF(ISBLANK(Groupe8!S21),"",Groupe8!S21)</f>
        <v/>
      </c>
    </row>
    <row r="302" spans="1:5">
      <c r="B302" s="22" t="str">
        <f>IF(ISBLANK(Groupe8!B22),"",Groupe8!B22)</f>
        <v/>
      </c>
      <c r="C302" s="23" t="str">
        <f>IF(ISBLANK(Groupe8!C22),"",Groupe8!C22)</f>
        <v/>
      </c>
      <c r="D302" s="27" t="str">
        <f>IF(ISBLANK(Groupe8!D22),"",Groupe8!D22)</f>
        <v/>
      </c>
      <c r="E302" s="30" t="str">
        <f>IF(ISBLANK(Groupe8!S22),"",Groupe8!S22)</f>
        <v/>
      </c>
    </row>
    <row r="303" spans="1:5">
      <c r="B303" s="22" t="str">
        <f>IF(ISBLANK(Groupe8!B23),"",Groupe8!B23)</f>
        <v/>
      </c>
      <c r="C303" s="23" t="str">
        <f>IF(ISBLANK(Groupe8!C23),"",Groupe8!C23)</f>
        <v/>
      </c>
      <c r="D303" s="27" t="str">
        <f>IF(ISBLANK(Groupe8!D23),"",Groupe8!D23)</f>
        <v/>
      </c>
      <c r="E303" s="30" t="str">
        <f>IF(ISBLANK(Groupe8!S23),"",Groupe8!S23)</f>
        <v/>
      </c>
    </row>
    <row r="304" spans="1:5">
      <c r="B304" s="22" t="str">
        <f>IF(ISBLANK(Groupe8!B24),"",Groupe8!B24)</f>
        <v/>
      </c>
      <c r="C304" s="23" t="str">
        <f>IF(ISBLANK(Groupe8!C24),"",Groupe8!C24)</f>
        <v/>
      </c>
      <c r="D304" s="27" t="str">
        <f>IF(ISBLANK(Groupe8!D24),"",Groupe8!D24)</f>
        <v/>
      </c>
      <c r="E304" s="30" t="str">
        <f>IF(ISBLANK(Groupe8!S24),"",Groupe8!S24)</f>
        <v/>
      </c>
    </row>
    <row r="305" spans="2:5">
      <c r="B305" s="22" t="str">
        <f>IF(ISBLANK(Groupe8!B25),"",Groupe8!B25)</f>
        <v/>
      </c>
      <c r="C305" s="23" t="str">
        <f>IF(ISBLANK(Groupe8!C25),"",Groupe8!C25)</f>
        <v/>
      </c>
      <c r="D305" s="27" t="str">
        <f>IF(ISBLANK(Groupe8!D25),"",Groupe8!D25)</f>
        <v/>
      </c>
      <c r="E305" s="30" t="str">
        <f>IF(ISBLANK(Groupe8!S25),"",Groupe8!S25)</f>
        <v/>
      </c>
    </row>
    <row r="306" spans="2:5">
      <c r="B306" s="22" t="str">
        <f>IF(ISBLANK(Groupe8!B26),"",Groupe8!B26)</f>
        <v/>
      </c>
      <c r="C306" s="23" t="str">
        <f>IF(ISBLANK(Groupe8!C26),"",Groupe8!C26)</f>
        <v/>
      </c>
      <c r="D306" s="27" t="str">
        <f>IF(ISBLANK(Groupe8!D26),"",Groupe8!D26)</f>
        <v/>
      </c>
      <c r="E306" s="30" t="str">
        <f>IF(ISBLANK(Groupe8!S26),"",Groupe8!S26)</f>
        <v/>
      </c>
    </row>
    <row r="307" spans="2:5">
      <c r="B307" s="22" t="str">
        <f>IF(ISBLANK(Groupe8!B27),"",Groupe8!B27)</f>
        <v/>
      </c>
      <c r="C307" s="23" t="str">
        <f>IF(ISBLANK(Groupe8!C27),"",Groupe8!C27)</f>
        <v/>
      </c>
      <c r="D307" s="27" t="str">
        <f>IF(ISBLANK(Groupe8!D27),"",Groupe8!D27)</f>
        <v/>
      </c>
      <c r="E307" s="30" t="str">
        <f>IF(ISBLANK(Groupe8!S27),"",Groupe8!S27)</f>
        <v/>
      </c>
    </row>
    <row r="308" spans="2:5">
      <c r="B308" s="22" t="str">
        <f>IF(ISBLANK(Groupe8!B28),"",Groupe8!B28)</f>
        <v/>
      </c>
      <c r="C308" s="23" t="str">
        <f>IF(ISBLANK(Groupe8!C28),"",Groupe8!C28)</f>
        <v/>
      </c>
      <c r="D308" s="27" t="str">
        <f>IF(ISBLANK(Groupe8!D28),"",Groupe8!D28)</f>
        <v/>
      </c>
      <c r="E308" s="30" t="str">
        <f>IF(ISBLANK(Groupe8!S28),"",Groupe8!S28)</f>
        <v/>
      </c>
    </row>
    <row r="309" spans="2:5">
      <c r="B309" s="22" t="str">
        <f>IF(ISBLANK(Groupe8!B29),"",Groupe8!B29)</f>
        <v/>
      </c>
      <c r="C309" s="23" t="str">
        <f>IF(ISBLANK(Groupe8!C29),"",Groupe8!C29)</f>
        <v/>
      </c>
      <c r="D309" s="27" t="str">
        <f>IF(ISBLANK(Groupe8!D29),"",Groupe8!D29)</f>
        <v/>
      </c>
      <c r="E309" s="30" t="str">
        <f>IF(ISBLANK(Groupe8!S29),"",Groupe8!S29)</f>
        <v/>
      </c>
    </row>
    <row r="310" spans="2:5">
      <c r="B310" s="22" t="str">
        <f>IF(ISBLANK(Groupe8!B30),"",Groupe8!B30)</f>
        <v/>
      </c>
      <c r="C310" s="23" t="str">
        <f>IF(ISBLANK(Groupe8!C30),"",Groupe8!C30)</f>
        <v/>
      </c>
      <c r="D310" s="27" t="str">
        <f>IF(ISBLANK(Groupe8!D30),"",Groupe8!D30)</f>
        <v/>
      </c>
      <c r="E310" s="30" t="str">
        <f>IF(ISBLANK(Groupe8!S30),"",Groupe8!S30)</f>
        <v/>
      </c>
    </row>
    <row r="311" spans="2:5">
      <c r="B311" s="22" t="str">
        <f>IF(ISBLANK(Groupe8!B31),"",Groupe8!B31)</f>
        <v/>
      </c>
      <c r="C311" s="23" t="str">
        <f>IF(ISBLANK(Groupe8!C31),"",Groupe8!C31)</f>
        <v/>
      </c>
      <c r="D311" s="27" t="str">
        <f>IF(ISBLANK(Groupe8!D31),"",Groupe8!D31)</f>
        <v/>
      </c>
      <c r="E311" s="30" t="str">
        <f>IF(ISBLANK(Groupe8!S31),"",Groupe8!S31)</f>
        <v/>
      </c>
    </row>
    <row r="312" spans="2:5">
      <c r="B312" s="22" t="str">
        <f>IF(ISBLANK(Groupe8!B32),"",Groupe8!B32)</f>
        <v/>
      </c>
      <c r="C312" s="23" t="str">
        <f>IF(ISBLANK(Groupe8!C32),"",Groupe8!C32)</f>
        <v/>
      </c>
      <c r="D312" s="27" t="str">
        <f>IF(ISBLANK(Groupe8!D32),"",Groupe8!D32)</f>
        <v/>
      </c>
      <c r="E312" s="30" t="str">
        <f>IF(ISBLANK(Groupe8!S32),"",Groupe8!S32)</f>
        <v/>
      </c>
    </row>
    <row r="313" spans="2:5">
      <c r="B313" s="22" t="str">
        <f>IF(ISBLANK(Groupe8!B33),"",Groupe8!B33)</f>
        <v/>
      </c>
      <c r="C313" s="23" t="str">
        <f>IF(ISBLANK(Groupe8!C33),"",Groupe8!C33)</f>
        <v/>
      </c>
      <c r="D313" s="27" t="str">
        <f>IF(ISBLANK(Groupe8!D33),"",Groupe8!D33)</f>
        <v/>
      </c>
      <c r="E313" s="30" t="str">
        <f>IF(ISBLANK(Groupe8!S33),"",Groupe8!S33)</f>
        <v/>
      </c>
    </row>
    <row r="314" spans="2:5">
      <c r="B314" s="22" t="str">
        <f>IF(ISBLANK(Groupe8!B34),"",Groupe8!B34)</f>
        <v/>
      </c>
      <c r="C314" s="23" t="str">
        <f>IF(ISBLANK(Groupe8!C34),"",Groupe8!C34)</f>
        <v/>
      </c>
      <c r="D314" s="27" t="str">
        <f>IF(ISBLANK(Groupe8!D34),"",Groupe8!D34)</f>
        <v/>
      </c>
      <c r="E314" s="30" t="str">
        <f>IF(ISBLANK(Groupe8!S34),"",Groupe8!S34)</f>
        <v/>
      </c>
    </row>
    <row r="315" spans="2:5">
      <c r="B315" s="22" t="str">
        <f>IF(ISBLANK(Groupe8!B35),"",Groupe8!B35)</f>
        <v/>
      </c>
      <c r="C315" s="23" t="str">
        <f>IF(ISBLANK(Groupe8!C35),"",Groupe8!C35)</f>
        <v/>
      </c>
      <c r="D315" s="27" t="str">
        <f>IF(ISBLANK(Groupe8!D35),"",Groupe8!D35)</f>
        <v/>
      </c>
      <c r="E315" s="30" t="str">
        <f>IF(ISBLANK(Groupe8!S35),"",Groupe8!S35)</f>
        <v/>
      </c>
    </row>
    <row r="316" spans="2:5">
      <c r="B316" s="22" t="str">
        <f>IF(ISBLANK(Groupe8!B36),"",Groupe8!B36)</f>
        <v/>
      </c>
      <c r="C316" s="23" t="str">
        <f>IF(ISBLANK(Groupe8!C36),"",Groupe8!C36)</f>
        <v/>
      </c>
      <c r="D316" s="27" t="str">
        <f>IF(ISBLANK(Groupe8!D36),"",Groupe8!D36)</f>
        <v/>
      </c>
      <c r="E316" s="30" t="str">
        <f>IF(ISBLANK(Groupe8!S36),"",Groupe8!S36)</f>
        <v/>
      </c>
    </row>
    <row r="317" spans="2:5">
      <c r="B317" s="22" t="str">
        <f>IF(ISBLANK(Groupe8!B37),"",Groupe8!B37)</f>
        <v/>
      </c>
      <c r="C317" s="23" t="str">
        <f>IF(ISBLANK(Groupe8!C37),"",Groupe8!C37)</f>
        <v/>
      </c>
      <c r="D317" s="27" t="str">
        <f>IF(ISBLANK(Groupe8!D37),"",Groupe8!D37)</f>
        <v/>
      </c>
      <c r="E317" s="30" t="str">
        <f>IF(ISBLANK(Groupe8!S37),"",Groupe8!S37)</f>
        <v/>
      </c>
    </row>
    <row r="318" spans="2:5">
      <c r="B318" s="22" t="str">
        <f>IF(ISBLANK(Groupe8!B38),"",Groupe8!B38)</f>
        <v/>
      </c>
      <c r="C318" s="23" t="str">
        <f>IF(ISBLANK(Groupe8!C38),"",Groupe8!C38)</f>
        <v/>
      </c>
      <c r="D318" s="27" t="str">
        <f>IF(ISBLANK(Groupe8!D38),"",Groupe8!D38)</f>
        <v/>
      </c>
      <c r="E318" s="30" t="str">
        <f>IF(ISBLANK(Groupe8!S38),"",Groupe8!S38)</f>
        <v/>
      </c>
    </row>
    <row r="319" spans="2:5">
      <c r="B319" s="22" t="str">
        <f>IF(ISBLANK(Groupe8!B39),"",Groupe8!B39)</f>
        <v/>
      </c>
      <c r="C319" s="23" t="str">
        <f>IF(ISBLANK(Groupe8!C39),"",Groupe8!C39)</f>
        <v/>
      </c>
      <c r="D319" s="27" t="str">
        <f>IF(ISBLANK(Groupe8!D39),"",Groupe8!D39)</f>
        <v/>
      </c>
      <c r="E319" s="30" t="str">
        <f>IF(ISBLANK(Groupe8!S39),"",Groupe8!S39)</f>
        <v/>
      </c>
    </row>
    <row r="320" spans="2:5">
      <c r="B320" s="22" t="str">
        <f>IF(ISBLANK(Groupe8!B40),"",Groupe8!B40)</f>
        <v/>
      </c>
      <c r="C320" s="23" t="str">
        <f>IF(ISBLANK(Groupe8!C40),"",Groupe8!C40)</f>
        <v/>
      </c>
      <c r="D320" s="27" t="str">
        <f>IF(ISBLANK(Groupe8!D40),"",Groupe8!D40)</f>
        <v/>
      </c>
      <c r="E320" s="30" t="str">
        <f>IF(ISBLANK(Groupe8!S40),"",Groupe8!S40)</f>
        <v/>
      </c>
    </row>
    <row r="321" spans="1:5">
      <c r="B321" s="22" t="str">
        <f>IF(ISBLANK(Groupe8!B41),"",Groupe8!B41)</f>
        <v/>
      </c>
      <c r="C321" s="23" t="str">
        <f>IF(ISBLANK(Groupe8!C41),"",Groupe8!C41)</f>
        <v/>
      </c>
      <c r="D321" s="27" t="str">
        <f>IF(ISBLANK(Groupe8!D41),"",Groupe8!D41)</f>
        <v/>
      </c>
      <c r="E321" s="30" t="str">
        <f>IF(ISBLANK(Groupe8!S41),"",Groupe8!S41)</f>
        <v/>
      </c>
    </row>
    <row r="322" spans="1:5">
      <c r="B322" s="22" t="str">
        <f>IF(ISBLANK(Groupe8!B42),"",Groupe8!B42)</f>
        <v/>
      </c>
      <c r="C322" s="23" t="str">
        <f>IF(ISBLANK(Groupe8!C42),"",Groupe8!C42)</f>
        <v/>
      </c>
      <c r="D322" s="27" t="str">
        <f>IF(ISBLANK(Groupe8!D42),"",Groupe8!D42)</f>
        <v/>
      </c>
      <c r="E322" s="30" t="str">
        <f>IF(ISBLANK(Groupe8!S42),"",Groupe8!S42)</f>
        <v/>
      </c>
    </row>
    <row r="323" spans="1:5">
      <c r="B323" s="22" t="str">
        <f>IF(ISBLANK(Groupe8!B43),"",Groupe8!B43)</f>
        <v/>
      </c>
      <c r="C323" s="23" t="str">
        <f>IF(ISBLANK(Groupe8!C43),"",Groupe8!C43)</f>
        <v/>
      </c>
      <c r="D323" s="27" t="str">
        <f>IF(ISBLANK(Groupe8!D43),"",Groupe8!D43)</f>
        <v/>
      </c>
      <c r="E323" s="30" t="str">
        <f>IF(ISBLANK(Groupe8!S43),"",Groupe8!S43)</f>
        <v/>
      </c>
    </row>
    <row r="324" spans="1:5">
      <c r="B324" s="22" t="str">
        <f>IF(ISBLANK(Groupe8!B44),"",Groupe8!B44)</f>
        <v/>
      </c>
      <c r="C324" s="23" t="str">
        <f>IF(ISBLANK(Groupe8!C44),"",Groupe8!C44)</f>
        <v/>
      </c>
      <c r="D324" s="27" t="str">
        <f>IF(ISBLANK(Groupe8!D44),"",Groupe8!D44)</f>
        <v/>
      </c>
      <c r="E324" s="30" t="str">
        <f>IF(ISBLANK(Groupe8!S44),"",Groupe8!S44)</f>
        <v/>
      </c>
    </row>
    <row r="325" spans="1:5">
      <c r="B325" s="22" t="str">
        <f>IF(ISBLANK(Groupe8!B45),"",Groupe8!B45)</f>
        <v/>
      </c>
      <c r="C325" s="23" t="str">
        <f>IF(ISBLANK(Groupe8!C45),"",Groupe8!C45)</f>
        <v/>
      </c>
      <c r="D325" s="27" t="str">
        <f>IF(ISBLANK(Groupe8!D45),"",Groupe8!D45)</f>
        <v/>
      </c>
      <c r="E325" s="30" t="str">
        <f>IF(ISBLANK(Groupe8!S45),"",Groupe8!S45)</f>
        <v/>
      </c>
    </row>
    <row r="326" spans="1:5">
      <c r="B326" s="22" t="str">
        <f>IF(ISBLANK(Groupe8!B46),"",Groupe8!B46)</f>
        <v/>
      </c>
      <c r="C326" s="23" t="str">
        <f>IF(ISBLANK(Groupe8!C46),"",Groupe8!C46)</f>
        <v/>
      </c>
      <c r="D326" s="27" t="str">
        <f>IF(ISBLANK(Groupe8!D46),"",Groupe8!D46)</f>
        <v/>
      </c>
      <c r="E326" s="30" t="str">
        <f>IF(ISBLANK(Groupe8!S46),"",Groupe8!S46)</f>
        <v/>
      </c>
    </row>
    <row r="327" spans="1:5">
      <c r="B327" s="22" t="str">
        <f>IF(ISBLANK(Groupe8!B47),"",Groupe8!B47)</f>
        <v/>
      </c>
      <c r="C327" s="23" t="str">
        <f>IF(ISBLANK(Groupe8!C47),"",Groupe8!C47)</f>
        <v/>
      </c>
      <c r="D327" s="27" t="str">
        <f>IF(ISBLANK(Groupe8!D47),"",Groupe8!D47)</f>
        <v/>
      </c>
      <c r="E327" s="30" t="str">
        <f>IF(ISBLANK(Groupe8!S47),"",Groupe8!S47)</f>
        <v/>
      </c>
    </row>
    <row r="328" spans="1:5">
      <c r="B328" s="22" t="str">
        <f>IF(ISBLANK(Groupe8!B48),"",Groupe8!B48)</f>
        <v/>
      </c>
      <c r="C328" s="23" t="str">
        <f>IF(ISBLANK(Groupe8!C48),"",Groupe8!C48)</f>
        <v/>
      </c>
      <c r="D328" s="27" t="str">
        <f>IF(ISBLANK(Groupe8!D48),"",Groupe8!D48)</f>
        <v/>
      </c>
      <c r="E328" s="30" t="str">
        <f>IF(ISBLANK(Groupe8!S48),"",Groupe8!S48)</f>
        <v/>
      </c>
    </row>
    <row r="329" spans="1:5">
      <c r="B329" s="22" t="str">
        <f>IF(ISBLANK(Groupe8!B49),"",Groupe8!B49)</f>
        <v/>
      </c>
      <c r="C329" s="23" t="str">
        <f>IF(ISBLANK(Groupe8!C49),"",Groupe8!C49)</f>
        <v/>
      </c>
      <c r="D329" s="27" t="str">
        <f>IF(ISBLANK(Groupe8!D49),"",Groupe8!D49)</f>
        <v/>
      </c>
      <c r="E329" s="30" t="str">
        <f>IF(ISBLANK(Groupe8!S49),"",Groupe8!S49)</f>
        <v/>
      </c>
    </row>
    <row r="330" spans="1:5">
      <c r="B330" s="22" t="str">
        <f>IF(ISBLANK(Groupe8!B50),"",Groupe8!B50)</f>
        <v/>
      </c>
      <c r="C330" s="23" t="str">
        <f>IF(ISBLANK(Groupe8!C50),"",Groupe8!C50)</f>
        <v/>
      </c>
      <c r="D330" s="27" t="str">
        <f>IF(ISBLANK(Groupe8!D50),"",Groupe8!D50)</f>
        <v/>
      </c>
      <c r="E330" s="30" t="str">
        <f>IF(ISBLANK(Groupe8!S50),"",Groupe8!S50)</f>
        <v/>
      </c>
    </row>
    <row r="331" spans="1:5" ht="16.2" thickBot="1">
      <c r="B331" s="24" t="str">
        <f>IF(ISBLANK(Groupe8!B51),"",Groupe8!B51)</f>
        <v/>
      </c>
      <c r="C331" s="25" t="str">
        <f>IF(ISBLANK(Groupe8!C51),"",Groupe8!C51)</f>
        <v/>
      </c>
      <c r="D331" s="28" t="str">
        <f>IF(ISBLANK(Groupe8!D51),"",Groupe8!D51)</f>
        <v/>
      </c>
      <c r="E331" s="58" t="str">
        <f>IF(ISBLANK(Groupe8!S51),"",Groupe8!S51)</f>
        <v/>
      </c>
    </row>
    <row r="332" spans="1:5">
      <c r="A332" s="75" t="s">
        <v>445</v>
      </c>
      <c r="B332" s="20" t="str">
        <f>IF(ISBLANK(Groupe9!B12),"",Groupe9!B12)</f>
        <v/>
      </c>
      <c r="C332" s="21" t="str">
        <f>IF(ISBLANK(Groupe9!C12),"",Groupe9!C12)</f>
        <v/>
      </c>
      <c r="D332" s="26" t="str">
        <f>IF(ISBLANK(Groupe9!D12),"",Groupe9!D12)</f>
        <v/>
      </c>
      <c r="E332" s="29" t="str">
        <f>IF(ISBLANK(Groupe9!S12),"",Groupe9!S12)</f>
        <v/>
      </c>
    </row>
    <row r="333" spans="1:5">
      <c r="B333" s="22" t="str">
        <f>IF(ISBLANK(Groupe9!B13),"",Groupe9!B13)</f>
        <v/>
      </c>
      <c r="C333" s="23" t="str">
        <f>IF(ISBLANK(Groupe9!C13),"",Groupe9!C13)</f>
        <v/>
      </c>
      <c r="D333" s="27" t="str">
        <f>IF(ISBLANK(Groupe9!D13),"",Groupe9!D13)</f>
        <v/>
      </c>
      <c r="E333" s="30" t="str">
        <f>IF(ISBLANK(Groupe9!S13),"",Groupe9!S13)</f>
        <v/>
      </c>
    </row>
    <row r="334" spans="1:5">
      <c r="B334" s="22" t="str">
        <f>IF(ISBLANK(Groupe9!B14),"",Groupe9!B14)</f>
        <v/>
      </c>
      <c r="C334" s="23" t="str">
        <f>IF(ISBLANK(Groupe9!C14),"",Groupe9!C14)</f>
        <v/>
      </c>
      <c r="D334" s="27" t="str">
        <f>IF(ISBLANK(Groupe9!D14),"",Groupe9!D14)</f>
        <v/>
      </c>
      <c r="E334" s="30" t="str">
        <f>IF(ISBLANK(Groupe9!S14),"",Groupe9!S14)</f>
        <v/>
      </c>
    </row>
    <row r="335" spans="1:5">
      <c r="B335" s="22" t="str">
        <f>IF(ISBLANK(Groupe9!B15),"",Groupe9!B15)</f>
        <v/>
      </c>
      <c r="C335" s="23" t="str">
        <f>IF(ISBLANK(Groupe9!C15),"",Groupe9!C15)</f>
        <v/>
      </c>
      <c r="D335" s="27" t="str">
        <f>IF(ISBLANK(Groupe9!D15),"",Groupe9!D15)</f>
        <v/>
      </c>
      <c r="E335" s="30" t="str">
        <f>IF(ISBLANK(Groupe9!S15),"",Groupe9!S15)</f>
        <v/>
      </c>
    </row>
    <row r="336" spans="1:5">
      <c r="B336" s="22" t="str">
        <f>IF(ISBLANK(Groupe9!B16),"",Groupe9!B16)</f>
        <v/>
      </c>
      <c r="C336" s="23" t="str">
        <f>IF(ISBLANK(Groupe9!C16),"",Groupe9!C16)</f>
        <v/>
      </c>
      <c r="D336" s="27" t="str">
        <f>IF(ISBLANK(Groupe9!D16),"",Groupe9!D16)</f>
        <v/>
      </c>
      <c r="E336" s="30" t="str">
        <f>IF(ISBLANK(Groupe9!S16),"",Groupe9!S16)</f>
        <v/>
      </c>
    </row>
    <row r="337" spans="2:5">
      <c r="B337" s="22" t="str">
        <f>IF(ISBLANK(Groupe9!B17),"",Groupe9!B17)</f>
        <v/>
      </c>
      <c r="C337" s="23" t="str">
        <f>IF(ISBLANK(Groupe9!C17),"",Groupe9!C17)</f>
        <v/>
      </c>
      <c r="D337" s="27" t="str">
        <f>IF(ISBLANK(Groupe9!D17),"",Groupe9!D17)</f>
        <v/>
      </c>
      <c r="E337" s="30" t="str">
        <f>IF(ISBLANK(Groupe9!S17),"",Groupe9!S17)</f>
        <v/>
      </c>
    </row>
    <row r="338" spans="2:5">
      <c r="B338" s="22" t="str">
        <f>IF(ISBLANK(Groupe9!B18),"",Groupe9!B18)</f>
        <v/>
      </c>
      <c r="C338" s="23" t="str">
        <f>IF(ISBLANK(Groupe9!C18),"",Groupe9!C18)</f>
        <v/>
      </c>
      <c r="D338" s="27" t="str">
        <f>IF(ISBLANK(Groupe9!D18),"",Groupe9!D18)</f>
        <v/>
      </c>
      <c r="E338" s="30" t="str">
        <f>IF(ISBLANK(Groupe9!S18),"",Groupe9!S18)</f>
        <v/>
      </c>
    </row>
    <row r="339" spans="2:5">
      <c r="B339" s="22" t="str">
        <f>IF(ISBLANK(Groupe9!B19),"",Groupe9!B19)</f>
        <v/>
      </c>
      <c r="C339" s="23" t="str">
        <f>IF(ISBLANK(Groupe9!C19),"",Groupe9!C19)</f>
        <v/>
      </c>
      <c r="D339" s="27" t="str">
        <f>IF(ISBLANK(Groupe9!D19),"",Groupe9!D19)</f>
        <v/>
      </c>
      <c r="E339" s="30" t="str">
        <f>IF(ISBLANK(Groupe9!S19),"",Groupe9!S19)</f>
        <v/>
      </c>
    </row>
    <row r="340" spans="2:5">
      <c r="B340" s="22" t="str">
        <f>IF(ISBLANK(Groupe9!B20),"",Groupe9!B20)</f>
        <v/>
      </c>
      <c r="C340" s="23" t="str">
        <f>IF(ISBLANK(Groupe9!C20),"",Groupe9!C20)</f>
        <v/>
      </c>
      <c r="D340" s="27" t="str">
        <f>IF(ISBLANK(Groupe9!D20),"",Groupe9!D20)</f>
        <v/>
      </c>
      <c r="E340" s="30" t="str">
        <f>IF(ISBLANK(Groupe9!S20),"",Groupe9!S20)</f>
        <v/>
      </c>
    </row>
    <row r="341" spans="2:5">
      <c r="B341" s="22" t="str">
        <f>IF(ISBLANK(Groupe9!B21),"",Groupe9!B21)</f>
        <v/>
      </c>
      <c r="C341" s="23" t="str">
        <f>IF(ISBLANK(Groupe9!C21),"",Groupe9!C21)</f>
        <v/>
      </c>
      <c r="D341" s="27" t="str">
        <f>IF(ISBLANK(Groupe9!D21),"",Groupe9!D21)</f>
        <v/>
      </c>
      <c r="E341" s="30" t="str">
        <f>IF(ISBLANK(Groupe9!S21),"",Groupe9!S21)</f>
        <v/>
      </c>
    </row>
    <row r="342" spans="2:5">
      <c r="B342" s="22" t="str">
        <f>IF(ISBLANK(Groupe9!B22),"",Groupe9!B22)</f>
        <v/>
      </c>
      <c r="C342" s="23" t="str">
        <f>IF(ISBLANK(Groupe9!C22),"",Groupe9!C22)</f>
        <v/>
      </c>
      <c r="D342" s="27" t="str">
        <f>IF(ISBLANK(Groupe9!D22),"",Groupe9!D22)</f>
        <v/>
      </c>
      <c r="E342" s="30" t="str">
        <f>IF(ISBLANK(Groupe9!S22),"",Groupe9!S22)</f>
        <v/>
      </c>
    </row>
    <row r="343" spans="2:5">
      <c r="B343" s="22" t="str">
        <f>IF(ISBLANK(Groupe9!B23),"",Groupe9!B23)</f>
        <v/>
      </c>
      <c r="C343" s="23" t="str">
        <f>IF(ISBLANK(Groupe9!C23),"",Groupe9!C23)</f>
        <v/>
      </c>
      <c r="D343" s="27" t="str">
        <f>IF(ISBLANK(Groupe9!D23),"",Groupe9!D23)</f>
        <v/>
      </c>
      <c r="E343" s="30" t="str">
        <f>IF(ISBLANK(Groupe9!S23),"",Groupe9!S23)</f>
        <v/>
      </c>
    </row>
    <row r="344" spans="2:5">
      <c r="B344" s="22" t="str">
        <f>IF(ISBLANK(Groupe9!B24),"",Groupe9!B24)</f>
        <v/>
      </c>
      <c r="C344" s="23" t="str">
        <f>IF(ISBLANK(Groupe9!C24),"",Groupe9!C24)</f>
        <v/>
      </c>
      <c r="D344" s="27" t="str">
        <f>IF(ISBLANK(Groupe9!D24),"",Groupe9!D24)</f>
        <v/>
      </c>
      <c r="E344" s="30" t="str">
        <f>IF(ISBLANK(Groupe9!S24),"",Groupe9!S24)</f>
        <v/>
      </c>
    </row>
    <row r="345" spans="2:5">
      <c r="B345" s="22" t="str">
        <f>IF(ISBLANK(Groupe9!B25),"",Groupe9!B25)</f>
        <v/>
      </c>
      <c r="C345" s="23" t="str">
        <f>IF(ISBLANK(Groupe9!C25),"",Groupe9!C25)</f>
        <v/>
      </c>
      <c r="D345" s="27" t="str">
        <f>IF(ISBLANK(Groupe9!D25),"",Groupe9!D25)</f>
        <v/>
      </c>
      <c r="E345" s="30" t="str">
        <f>IF(ISBLANK(Groupe9!S25),"",Groupe9!S25)</f>
        <v/>
      </c>
    </row>
    <row r="346" spans="2:5">
      <c r="B346" s="22" t="str">
        <f>IF(ISBLANK(Groupe9!B26),"",Groupe9!B26)</f>
        <v/>
      </c>
      <c r="C346" s="23" t="str">
        <f>IF(ISBLANK(Groupe9!C26),"",Groupe9!C26)</f>
        <v/>
      </c>
      <c r="D346" s="27" t="str">
        <f>IF(ISBLANK(Groupe9!D26),"",Groupe9!D26)</f>
        <v/>
      </c>
      <c r="E346" s="30" t="str">
        <f>IF(ISBLANK(Groupe9!S26),"",Groupe9!S26)</f>
        <v/>
      </c>
    </row>
    <row r="347" spans="2:5">
      <c r="B347" s="22" t="str">
        <f>IF(ISBLANK(Groupe9!B27),"",Groupe9!B27)</f>
        <v/>
      </c>
      <c r="C347" s="23" t="str">
        <f>IF(ISBLANK(Groupe9!C27),"",Groupe9!C27)</f>
        <v/>
      </c>
      <c r="D347" s="27" t="str">
        <f>IF(ISBLANK(Groupe9!D27),"",Groupe9!D27)</f>
        <v/>
      </c>
      <c r="E347" s="30" t="str">
        <f>IF(ISBLANK(Groupe9!S27),"",Groupe9!S27)</f>
        <v/>
      </c>
    </row>
    <row r="348" spans="2:5">
      <c r="B348" s="22" t="str">
        <f>IF(ISBLANK(Groupe9!B28),"",Groupe9!B28)</f>
        <v/>
      </c>
      <c r="C348" s="23" t="str">
        <f>IF(ISBLANK(Groupe9!C28),"",Groupe9!C28)</f>
        <v/>
      </c>
      <c r="D348" s="27" t="str">
        <f>IF(ISBLANK(Groupe9!D28),"",Groupe9!D28)</f>
        <v/>
      </c>
      <c r="E348" s="30" t="str">
        <f>IF(ISBLANK(Groupe9!S28),"",Groupe9!S28)</f>
        <v/>
      </c>
    </row>
    <row r="349" spans="2:5">
      <c r="B349" s="22" t="str">
        <f>IF(ISBLANK(Groupe9!B29),"",Groupe9!B29)</f>
        <v/>
      </c>
      <c r="C349" s="23" t="str">
        <f>IF(ISBLANK(Groupe9!C29),"",Groupe9!C29)</f>
        <v/>
      </c>
      <c r="D349" s="27" t="str">
        <f>IF(ISBLANK(Groupe9!D29),"",Groupe9!D29)</f>
        <v/>
      </c>
      <c r="E349" s="30" t="str">
        <f>IF(ISBLANK(Groupe9!S29),"",Groupe9!S29)</f>
        <v/>
      </c>
    </row>
    <row r="350" spans="2:5">
      <c r="B350" s="22" t="str">
        <f>IF(ISBLANK(Groupe9!B30),"",Groupe9!B30)</f>
        <v/>
      </c>
      <c r="C350" s="23" t="str">
        <f>IF(ISBLANK(Groupe9!C30),"",Groupe9!C30)</f>
        <v/>
      </c>
      <c r="D350" s="27" t="str">
        <f>IF(ISBLANK(Groupe9!D30),"",Groupe9!D30)</f>
        <v/>
      </c>
      <c r="E350" s="30" t="str">
        <f>IF(ISBLANK(Groupe9!S30),"",Groupe9!S30)</f>
        <v/>
      </c>
    </row>
    <row r="351" spans="2:5">
      <c r="B351" s="22" t="str">
        <f>IF(ISBLANK(Groupe9!B31),"",Groupe9!B31)</f>
        <v/>
      </c>
      <c r="C351" s="23" t="str">
        <f>IF(ISBLANK(Groupe9!C31),"",Groupe9!C31)</f>
        <v/>
      </c>
      <c r="D351" s="27" t="str">
        <f>IF(ISBLANK(Groupe9!D31),"",Groupe9!D31)</f>
        <v/>
      </c>
      <c r="E351" s="30" t="str">
        <f>IF(ISBLANK(Groupe9!S31),"",Groupe9!S31)</f>
        <v/>
      </c>
    </row>
    <row r="352" spans="2:5">
      <c r="B352" s="22" t="str">
        <f>IF(ISBLANK(Groupe9!B32),"",Groupe9!B32)</f>
        <v/>
      </c>
      <c r="C352" s="23" t="str">
        <f>IF(ISBLANK(Groupe9!C32),"",Groupe9!C32)</f>
        <v/>
      </c>
      <c r="D352" s="27" t="str">
        <f>IF(ISBLANK(Groupe9!D32),"",Groupe9!D32)</f>
        <v/>
      </c>
      <c r="E352" s="30" t="str">
        <f>IF(ISBLANK(Groupe9!S32),"",Groupe9!S32)</f>
        <v/>
      </c>
    </row>
    <row r="353" spans="2:5">
      <c r="B353" s="22" t="str">
        <f>IF(ISBLANK(Groupe9!B33),"",Groupe9!B33)</f>
        <v/>
      </c>
      <c r="C353" s="23" t="str">
        <f>IF(ISBLANK(Groupe9!C33),"",Groupe9!C33)</f>
        <v/>
      </c>
      <c r="D353" s="27" t="str">
        <f>IF(ISBLANK(Groupe9!D33),"",Groupe9!D33)</f>
        <v/>
      </c>
      <c r="E353" s="30" t="str">
        <f>IF(ISBLANK(Groupe9!S33),"",Groupe9!S33)</f>
        <v/>
      </c>
    </row>
    <row r="354" spans="2:5">
      <c r="B354" s="22" t="str">
        <f>IF(ISBLANK(Groupe9!B34),"",Groupe9!B34)</f>
        <v/>
      </c>
      <c r="C354" s="23" t="str">
        <f>IF(ISBLANK(Groupe9!C34),"",Groupe9!C34)</f>
        <v/>
      </c>
      <c r="D354" s="27" t="str">
        <f>IF(ISBLANK(Groupe9!D34),"",Groupe9!D34)</f>
        <v/>
      </c>
      <c r="E354" s="30" t="str">
        <f>IF(ISBLANK(Groupe9!S34),"",Groupe9!S34)</f>
        <v/>
      </c>
    </row>
    <row r="355" spans="2:5">
      <c r="B355" s="22" t="str">
        <f>IF(ISBLANK(Groupe9!B35),"",Groupe9!B35)</f>
        <v/>
      </c>
      <c r="C355" s="23" t="str">
        <f>IF(ISBLANK(Groupe9!C35),"",Groupe9!C35)</f>
        <v/>
      </c>
      <c r="D355" s="27" t="str">
        <f>IF(ISBLANK(Groupe9!D35),"",Groupe9!D35)</f>
        <v/>
      </c>
      <c r="E355" s="30" t="str">
        <f>IF(ISBLANK(Groupe9!S35),"",Groupe9!S35)</f>
        <v/>
      </c>
    </row>
    <row r="356" spans="2:5">
      <c r="B356" s="22" t="str">
        <f>IF(ISBLANK(Groupe9!B36),"",Groupe9!B36)</f>
        <v/>
      </c>
      <c r="C356" s="23" t="str">
        <f>IF(ISBLANK(Groupe9!C36),"",Groupe9!C36)</f>
        <v/>
      </c>
      <c r="D356" s="27" t="str">
        <f>IF(ISBLANK(Groupe9!D36),"",Groupe9!D36)</f>
        <v/>
      </c>
      <c r="E356" s="30" t="str">
        <f>IF(ISBLANK(Groupe9!S36),"",Groupe9!S36)</f>
        <v/>
      </c>
    </row>
    <row r="357" spans="2:5">
      <c r="B357" s="22" t="str">
        <f>IF(ISBLANK(Groupe9!B37),"",Groupe9!B37)</f>
        <v/>
      </c>
      <c r="C357" s="23" t="str">
        <f>IF(ISBLANK(Groupe9!C37),"",Groupe9!C37)</f>
        <v/>
      </c>
      <c r="D357" s="27" t="str">
        <f>IF(ISBLANK(Groupe9!D37),"",Groupe9!D37)</f>
        <v/>
      </c>
      <c r="E357" s="30" t="str">
        <f>IF(ISBLANK(Groupe9!S37),"",Groupe9!S37)</f>
        <v/>
      </c>
    </row>
    <row r="358" spans="2:5">
      <c r="B358" s="22" t="str">
        <f>IF(ISBLANK(Groupe9!B38),"",Groupe9!B38)</f>
        <v/>
      </c>
      <c r="C358" s="23" t="str">
        <f>IF(ISBLANK(Groupe9!C38),"",Groupe9!C38)</f>
        <v/>
      </c>
      <c r="D358" s="27" t="str">
        <f>IF(ISBLANK(Groupe9!D38),"",Groupe9!D38)</f>
        <v/>
      </c>
      <c r="E358" s="30" t="str">
        <f>IF(ISBLANK(Groupe9!S38),"",Groupe9!S38)</f>
        <v/>
      </c>
    </row>
    <row r="359" spans="2:5">
      <c r="B359" s="22" t="str">
        <f>IF(ISBLANK(Groupe9!B39),"",Groupe9!B39)</f>
        <v/>
      </c>
      <c r="C359" s="23" t="str">
        <f>IF(ISBLANK(Groupe9!C39),"",Groupe9!C39)</f>
        <v/>
      </c>
      <c r="D359" s="27" t="str">
        <f>IF(ISBLANK(Groupe9!D39),"",Groupe9!D39)</f>
        <v/>
      </c>
      <c r="E359" s="30" t="str">
        <f>IF(ISBLANK(Groupe9!S39),"",Groupe9!S39)</f>
        <v/>
      </c>
    </row>
    <row r="360" spans="2:5">
      <c r="B360" s="22" t="str">
        <f>IF(ISBLANK(Groupe9!B40),"",Groupe9!B40)</f>
        <v/>
      </c>
      <c r="C360" s="23" t="str">
        <f>IF(ISBLANK(Groupe9!C40),"",Groupe9!C40)</f>
        <v/>
      </c>
      <c r="D360" s="27" t="str">
        <f>IF(ISBLANK(Groupe9!D40),"",Groupe9!D40)</f>
        <v/>
      </c>
      <c r="E360" s="30" t="str">
        <f>IF(ISBLANK(Groupe9!S40),"",Groupe9!S40)</f>
        <v/>
      </c>
    </row>
    <row r="361" spans="2:5">
      <c r="B361" s="22" t="str">
        <f>IF(ISBLANK(Groupe9!B41),"",Groupe9!B41)</f>
        <v/>
      </c>
      <c r="C361" s="23" t="str">
        <f>IF(ISBLANK(Groupe9!C41),"",Groupe9!C41)</f>
        <v/>
      </c>
      <c r="D361" s="27" t="str">
        <f>IF(ISBLANK(Groupe9!D41),"",Groupe9!D41)</f>
        <v/>
      </c>
      <c r="E361" s="30" t="str">
        <f>IF(ISBLANK(Groupe9!S41),"",Groupe9!S41)</f>
        <v/>
      </c>
    </row>
    <row r="362" spans="2:5">
      <c r="B362" s="22" t="str">
        <f>IF(ISBLANK(Groupe9!B42),"",Groupe9!B42)</f>
        <v/>
      </c>
      <c r="C362" s="23" t="str">
        <f>IF(ISBLANK(Groupe9!C42),"",Groupe9!C42)</f>
        <v/>
      </c>
      <c r="D362" s="27" t="str">
        <f>IF(ISBLANK(Groupe9!D42),"",Groupe9!D42)</f>
        <v/>
      </c>
      <c r="E362" s="30" t="str">
        <f>IF(ISBLANK(Groupe9!S42),"",Groupe9!S42)</f>
        <v/>
      </c>
    </row>
    <row r="363" spans="2:5">
      <c r="B363" s="22" t="str">
        <f>IF(ISBLANK(Groupe9!B43),"",Groupe9!B43)</f>
        <v/>
      </c>
      <c r="C363" s="23" t="str">
        <f>IF(ISBLANK(Groupe9!C43),"",Groupe9!C43)</f>
        <v/>
      </c>
      <c r="D363" s="27" t="str">
        <f>IF(ISBLANK(Groupe9!D43),"",Groupe9!D43)</f>
        <v/>
      </c>
      <c r="E363" s="30" t="str">
        <f>IF(ISBLANK(Groupe9!S43),"",Groupe9!S43)</f>
        <v/>
      </c>
    </row>
    <row r="364" spans="2:5">
      <c r="B364" s="22" t="str">
        <f>IF(ISBLANK(Groupe9!B44),"",Groupe9!B44)</f>
        <v/>
      </c>
      <c r="C364" s="23" t="str">
        <f>IF(ISBLANK(Groupe9!C44),"",Groupe9!C44)</f>
        <v/>
      </c>
      <c r="D364" s="27" t="str">
        <f>IF(ISBLANK(Groupe9!D44),"",Groupe9!D44)</f>
        <v/>
      </c>
      <c r="E364" s="30" t="str">
        <f>IF(ISBLANK(Groupe9!S44),"",Groupe9!S44)</f>
        <v/>
      </c>
    </row>
    <row r="365" spans="2:5">
      <c r="B365" s="22" t="str">
        <f>IF(ISBLANK(Groupe9!B45),"",Groupe9!B45)</f>
        <v/>
      </c>
      <c r="C365" s="23" t="str">
        <f>IF(ISBLANK(Groupe9!C45),"",Groupe9!C45)</f>
        <v/>
      </c>
      <c r="D365" s="27" t="str">
        <f>IF(ISBLANK(Groupe9!D45),"",Groupe9!D45)</f>
        <v/>
      </c>
      <c r="E365" s="30" t="str">
        <f>IF(ISBLANK(Groupe9!S45),"",Groupe9!S45)</f>
        <v/>
      </c>
    </row>
    <row r="366" spans="2:5">
      <c r="B366" s="22" t="str">
        <f>IF(ISBLANK(Groupe9!B46),"",Groupe9!B46)</f>
        <v/>
      </c>
      <c r="C366" s="23" t="str">
        <f>IF(ISBLANK(Groupe9!C46),"",Groupe9!C46)</f>
        <v/>
      </c>
      <c r="D366" s="27" t="str">
        <f>IF(ISBLANK(Groupe9!D46),"",Groupe9!D46)</f>
        <v/>
      </c>
      <c r="E366" s="30" t="str">
        <f>IF(ISBLANK(Groupe9!S46),"",Groupe9!S46)</f>
        <v/>
      </c>
    </row>
    <row r="367" spans="2:5">
      <c r="B367" s="22" t="str">
        <f>IF(ISBLANK(Groupe9!B47),"",Groupe9!B47)</f>
        <v/>
      </c>
      <c r="C367" s="23" t="str">
        <f>IF(ISBLANK(Groupe9!C47),"",Groupe9!C47)</f>
        <v/>
      </c>
      <c r="D367" s="27" t="str">
        <f>IF(ISBLANK(Groupe9!D47),"",Groupe9!D47)</f>
        <v/>
      </c>
      <c r="E367" s="30" t="str">
        <f>IF(ISBLANK(Groupe9!S47),"",Groupe9!S47)</f>
        <v/>
      </c>
    </row>
    <row r="368" spans="2:5">
      <c r="B368" s="22" t="str">
        <f>IF(ISBLANK(Groupe9!B48),"",Groupe9!B48)</f>
        <v/>
      </c>
      <c r="C368" s="23" t="str">
        <f>IF(ISBLANK(Groupe9!C48),"",Groupe9!C48)</f>
        <v/>
      </c>
      <c r="D368" s="27" t="str">
        <f>IF(ISBLANK(Groupe9!D48),"",Groupe9!D48)</f>
        <v/>
      </c>
      <c r="E368" s="30" t="str">
        <f>IF(ISBLANK(Groupe9!S48),"",Groupe9!S48)</f>
        <v/>
      </c>
    </row>
    <row r="369" spans="1:5">
      <c r="B369" s="22" t="str">
        <f>IF(ISBLANK(Groupe9!B49),"",Groupe9!B49)</f>
        <v/>
      </c>
      <c r="C369" s="23" t="str">
        <f>IF(ISBLANK(Groupe9!C49),"",Groupe9!C49)</f>
        <v/>
      </c>
      <c r="D369" s="27" t="str">
        <f>IF(ISBLANK(Groupe9!D49),"",Groupe9!D49)</f>
        <v/>
      </c>
      <c r="E369" s="30" t="str">
        <f>IF(ISBLANK(Groupe9!S49),"",Groupe9!S49)</f>
        <v/>
      </c>
    </row>
    <row r="370" spans="1:5">
      <c r="B370" s="22" t="str">
        <f>IF(ISBLANK(Groupe9!B50),"",Groupe9!B50)</f>
        <v/>
      </c>
      <c r="C370" s="23" t="str">
        <f>IF(ISBLANK(Groupe9!C50),"",Groupe9!C50)</f>
        <v/>
      </c>
      <c r="D370" s="27" t="str">
        <f>IF(ISBLANK(Groupe9!D50),"",Groupe9!D50)</f>
        <v/>
      </c>
      <c r="E370" s="30" t="str">
        <f>IF(ISBLANK(Groupe9!S50),"",Groupe9!S50)</f>
        <v/>
      </c>
    </row>
    <row r="371" spans="1:5" ht="16.2" thickBot="1">
      <c r="B371" s="24" t="str">
        <f>IF(ISBLANK(Groupe9!B51),"",Groupe9!B51)</f>
        <v/>
      </c>
      <c r="C371" s="25" t="str">
        <f>IF(ISBLANK(Groupe9!C51),"",Groupe9!C51)</f>
        <v/>
      </c>
      <c r="D371" s="28" t="str">
        <f>IF(ISBLANK(Groupe9!D51),"",Groupe9!D51)</f>
        <v/>
      </c>
      <c r="E371" s="58" t="str">
        <f>IF(ISBLANK(Groupe9!S51),"",Groupe9!S51)</f>
        <v/>
      </c>
    </row>
    <row r="372" spans="1:5">
      <c r="A372" s="75" t="s">
        <v>446</v>
      </c>
      <c r="B372" s="20" t="str">
        <f>IF(ISBLANK(Groupe10!B12),"",Groupe10!B12)</f>
        <v/>
      </c>
      <c r="C372" s="21" t="str">
        <f>IF(ISBLANK(Groupe10!C12),"",Groupe10!C12)</f>
        <v/>
      </c>
      <c r="D372" s="26" t="str">
        <f>IF(ISBLANK(Groupe10!D12),"",Groupe10!D12)</f>
        <v/>
      </c>
      <c r="E372" s="29" t="str">
        <f>IF(ISBLANK(Groupe10!S12),"",Groupe10!S12)</f>
        <v/>
      </c>
    </row>
    <row r="373" spans="1:5">
      <c r="B373" s="22" t="str">
        <f>IF(ISBLANK(Groupe10!B13),"",Groupe10!B13)</f>
        <v/>
      </c>
      <c r="C373" s="23" t="str">
        <f>IF(ISBLANK(Groupe10!C13),"",Groupe10!C13)</f>
        <v/>
      </c>
      <c r="D373" s="27" t="str">
        <f>IF(ISBLANK(Groupe10!D13),"",Groupe10!D13)</f>
        <v/>
      </c>
      <c r="E373" s="30" t="str">
        <f>IF(ISBLANK(Groupe10!S13),"",Groupe10!S13)</f>
        <v/>
      </c>
    </row>
    <row r="374" spans="1:5">
      <c r="B374" s="22" t="str">
        <f>IF(ISBLANK(Groupe10!B14),"",Groupe10!B14)</f>
        <v/>
      </c>
      <c r="C374" s="23" t="str">
        <f>IF(ISBLANK(Groupe10!C14),"",Groupe10!C14)</f>
        <v/>
      </c>
      <c r="D374" s="27" t="str">
        <f>IF(ISBLANK(Groupe10!D14),"",Groupe10!D14)</f>
        <v/>
      </c>
      <c r="E374" s="30" t="str">
        <f>IF(ISBLANK(Groupe10!S14),"",Groupe10!S14)</f>
        <v/>
      </c>
    </row>
    <row r="375" spans="1:5">
      <c r="B375" s="22" t="str">
        <f>IF(ISBLANK(Groupe10!B15),"",Groupe10!B15)</f>
        <v/>
      </c>
      <c r="C375" s="23" t="str">
        <f>IF(ISBLANK(Groupe10!C15),"",Groupe10!C15)</f>
        <v/>
      </c>
      <c r="D375" s="27" t="str">
        <f>IF(ISBLANK(Groupe10!D15),"",Groupe10!D15)</f>
        <v/>
      </c>
      <c r="E375" s="30" t="str">
        <f>IF(ISBLANK(Groupe10!S15),"",Groupe10!S15)</f>
        <v/>
      </c>
    </row>
    <row r="376" spans="1:5">
      <c r="B376" s="22" t="str">
        <f>IF(ISBLANK(Groupe10!B16),"",Groupe10!B16)</f>
        <v/>
      </c>
      <c r="C376" s="23" t="str">
        <f>IF(ISBLANK(Groupe10!C16),"",Groupe10!C16)</f>
        <v/>
      </c>
      <c r="D376" s="27" t="str">
        <f>IF(ISBLANK(Groupe10!D16),"",Groupe10!D16)</f>
        <v/>
      </c>
      <c r="E376" s="30" t="str">
        <f>IF(ISBLANK(Groupe10!S16),"",Groupe10!S16)</f>
        <v/>
      </c>
    </row>
    <row r="377" spans="1:5">
      <c r="B377" s="22" t="str">
        <f>IF(ISBLANK(Groupe10!B17),"",Groupe10!B17)</f>
        <v/>
      </c>
      <c r="C377" s="23" t="str">
        <f>IF(ISBLANK(Groupe10!C17),"",Groupe10!C17)</f>
        <v/>
      </c>
      <c r="D377" s="27" t="str">
        <f>IF(ISBLANK(Groupe10!D17),"",Groupe10!D17)</f>
        <v/>
      </c>
      <c r="E377" s="30" t="str">
        <f>IF(ISBLANK(Groupe10!S17),"",Groupe10!S17)</f>
        <v/>
      </c>
    </row>
    <row r="378" spans="1:5">
      <c r="B378" s="22" t="str">
        <f>IF(ISBLANK(Groupe10!B18),"",Groupe10!B18)</f>
        <v/>
      </c>
      <c r="C378" s="23" t="str">
        <f>IF(ISBLANK(Groupe10!C18),"",Groupe10!C18)</f>
        <v/>
      </c>
      <c r="D378" s="27" t="str">
        <f>IF(ISBLANK(Groupe10!D18),"",Groupe10!D18)</f>
        <v/>
      </c>
      <c r="E378" s="30" t="str">
        <f>IF(ISBLANK(Groupe10!S18),"",Groupe10!S18)</f>
        <v/>
      </c>
    </row>
    <row r="379" spans="1:5">
      <c r="B379" s="22" t="str">
        <f>IF(ISBLANK(Groupe10!B19),"",Groupe10!B19)</f>
        <v/>
      </c>
      <c r="C379" s="23" t="str">
        <f>IF(ISBLANK(Groupe10!C19),"",Groupe10!C19)</f>
        <v/>
      </c>
      <c r="D379" s="27" t="str">
        <f>IF(ISBLANK(Groupe10!D19),"",Groupe10!D19)</f>
        <v/>
      </c>
      <c r="E379" s="30" t="str">
        <f>IF(ISBLANK(Groupe10!S19),"",Groupe10!S19)</f>
        <v/>
      </c>
    </row>
    <row r="380" spans="1:5">
      <c r="B380" s="22" t="str">
        <f>IF(ISBLANK(Groupe10!B20),"",Groupe10!B20)</f>
        <v/>
      </c>
      <c r="C380" s="23" t="str">
        <f>IF(ISBLANK(Groupe10!C20),"",Groupe10!C20)</f>
        <v/>
      </c>
      <c r="D380" s="27" t="str">
        <f>IF(ISBLANK(Groupe10!D20),"",Groupe10!D20)</f>
        <v/>
      </c>
      <c r="E380" s="30" t="str">
        <f>IF(ISBLANK(Groupe10!S20),"",Groupe10!S20)</f>
        <v/>
      </c>
    </row>
    <row r="381" spans="1:5">
      <c r="B381" s="22" t="str">
        <f>IF(ISBLANK(Groupe10!B21),"",Groupe10!B21)</f>
        <v/>
      </c>
      <c r="C381" s="23" t="str">
        <f>IF(ISBLANK(Groupe10!C21),"",Groupe10!C21)</f>
        <v/>
      </c>
      <c r="D381" s="27" t="str">
        <f>IF(ISBLANK(Groupe10!D21),"",Groupe10!D21)</f>
        <v/>
      </c>
      <c r="E381" s="30" t="str">
        <f>IF(ISBLANK(Groupe10!S21),"",Groupe10!S21)</f>
        <v/>
      </c>
    </row>
    <row r="382" spans="1:5">
      <c r="B382" s="22" t="str">
        <f>IF(ISBLANK(Groupe10!B22),"",Groupe10!B22)</f>
        <v/>
      </c>
      <c r="C382" s="23" t="str">
        <f>IF(ISBLANK(Groupe10!C22),"",Groupe10!C22)</f>
        <v/>
      </c>
      <c r="D382" s="27" t="str">
        <f>IF(ISBLANK(Groupe10!D22),"",Groupe10!D22)</f>
        <v/>
      </c>
      <c r="E382" s="30" t="str">
        <f>IF(ISBLANK(Groupe10!S22),"",Groupe10!S22)</f>
        <v/>
      </c>
    </row>
    <row r="383" spans="1:5">
      <c r="B383" s="22" t="str">
        <f>IF(ISBLANK(Groupe10!B23),"",Groupe10!B23)</f>
        <v/>
      </c>
      <c r="C383" s="23" t="str">
        <f>IF(ISBLANK(Groupe10!C23),"",Groupe10!C23)</f>
        <v/>
      </c>
      <c r="D383" s="27" t="str">
        <f>IF(ISBLANK(Groupe10!D23),"",Groupe10!D23)</f>
        <v/>
      </c>
      <c r="E383" s="30" t="str">
        <f>IF(ISBLANK(Groupe10!S23),"",Groupe10!S23)</f>
        <v/>
      </c>
    </row>
    <row r="384" spans="1:5">
      <c r="B384" s="22" t="str">
        <f>IF(ISBLANK(Groupe10!B24),"",Groupe10!B24)</f>
        <v/>
      </c>
      <c r="C384" s="23" t="str">
        <f>IF(ISBLANK(Groupe10!C24),"",Groupe10!C24)</f>
        <v/>
      </c>
      <c r="D384" s="27" t="str">
        <f>IF(ISBLANK(Groupe10!D24),"",Groupe10!D24)</f>
        <v/>
      </c>
      <c r="E384" s="30" t="str">
        <f>IF(ISBLANK(Groupe10!S24),"",Groupe10!S24)</f>
        <v/>
      </c>
    </row>
    <row r="385" spans="2:5">
      <c r="B385" s="22" t="str">
        <f>IF(ISBLANK(Groupe10!B25),"",Groupe10!B25)</f>
        <v/>
      </c>
      <c r="C385" s="23" t="str">
        <f>IF(ISBLANK(Groupe10!C25),"",Groupe10!C25)</f>
        <v/>
      </c>
      <c r="D385" s="27" t="str">
        <f>IF(ISBLANK(Groupe10!D25),"",Groupe10!D25)</f>
        <v/>
      </c>
      <c r="E385" s="30" t="str">
        <f>IF(ISBLANK(Groupe10!S25),"",Groupe10!S25)</f>
        <v/>
      </c>
    </row>
    <row r="386" spans="2:5">
      <c r="B386" s="22" t="str">
        <f>IF(ISBLANK(Groupe10!B26),"",Groupe10!B26)</f>
        <v/>
      </c>
      <c r="C386" s="23" t="str">
        <f>IF(ISBLANK(Groupe10!C26),"",Groupe10!C26)</f>
        <v/>
      </c>
      <c r="D386" s="27" t="str">
        <f>IF(ISBLANK(Groupe10!D26),"",Groupe10!D26)</f>
        <v/>
      </c>
      <c r="E386" s="30" t="str">
        <f>IF(ISBLANK(Groupe10!S26),"",Groupe10!S26)</f>
        <v/>
      </c>
    </row>
    <row r="387" spans="2:5">
      <c r="B387" s="22" t="str">
        <f>IF(ISBLANK(Groupe10!B27),"",Groupe10!B27)</f>
        <v/>
      </c>
      <c r="C387" s="23" t="str">
        <f>IF(ISBLANK(Groupe10!C27),"",Groupe10!C27)</f>
        <v/>
      </c>
      <c r="D387" s="27" t="str">
        <f>IF(ISBLANK(Groupe10!D27),"",Groupe10!D27)</f>
        <v/>
      </c>
      <c r="E387" s="30" t="str">
        <f>IF(ISBLANK(Groupe10!S27),"",Groupe10!S27)</f>
        <v/>
      </c>
    </row>
    <row r="388" spans="2:5">
      <c r="B388" s="22" t="str">
        <f>IF(ISBLANK(Groupe10!B28),"",Groupe10!B28)</f>
        <v/>
      </c>
      <c r="C388" s="23" t="str">
        <f>IF(ISBLANK(Groupe10!C28),"",Groupe10!C28)</f>
        <v/>
      </c>
      <c r="D388" s="27" t="str">
        <f>IF(ISBLANK(Groupe10!D28),"",Groupe10!D28)</f>
        <v/>
      </c>
      <c r="E388" s="30" t="str">
        <f>IF(ISBLANK(Groupe10!S28),"",Groupe10!S28)</f>
        <v/>
      </c>
    </row>
    <row r="389" spans="2:5">
      <c r="B389" s="22" t="str">
        <f>IF(ISBLANK(Groupe10!B29),"",Groupe10!B29)</f>
        <v/>
      </c>
      <c r="C389" s="23" t="str">
        <f>IF(ISBLANK(Groupe10!C29),"",Groupe10!C29)</f>
        <v/>
      </c>
      <c r="D389" s="27" t="str">
        <f>IF(ISBLANK(Groupe10!D29),"",Groupe10!D29)</f>
        <v/>
      </c>
      <c r="E389" s="30" t="str">
        <f>IF(ISBLANK(Groupe10!S29),"",Groupe10!S29)</f>
        <v/>
      </c>
    </row>
    <row r="390" spans="2:5">
      <c r="B390" s="22" t="str">
        <f>IF(ISBLANK(Groupe10!B30),"",Groupe10!B30)</f>
        <v/>
      </c>
      <c r="C390" s="23" t="str">
        <f>IF(ISBLANK(Groupe10!C30),"",Groupe10!C30)</f>
        <v/>
      </c>
      <c r="D390" s="27" t="str">
        <f>IF(ISBLANK(Groupe10!D30),"",Groupe10!D30)</f>
        <v/>
      </c>
      <c r="E390" s="30" t="str">
        <f>IF(ISBLANK(Groupe10!S30),"",Groupe10!S30)</f>
        <v/>
      </c>
    </row>
    <row r="391" spans="2:5">
      <c r="B391" s="22" t="str">
        <f>IF(ISBLANK(Groupe10!B31),"",Groupe10!B31)</f>
        <v/>
      </c>
      <c r="C391" s="23" t="str">
        <f>IF(ISBLANK(Groupe10!C31),"",Groupe10!C31)</f>
        <v/>
      </c>
      <c r="D391" s="27" t="str">
        <f>IF(ISBLANK(Groupe10!D31),"",Groupe10!D31)</f>
        <v/>
      </c>
      <c r="E391" s="30" t="str">
        <f>IF(ISBLANK(Groupe10!S31),"",Groupe10!S31)</f>
        <v/>
      </c>
    </row>
    <row r="392" spans="2:5">
      <c r="B392" s="22" t="str">
        <f>IF(ISBLANK(Groupe10!B32),"",Groupe10!B32)</f>
        <v/>
      </c>
      <c r="C392" s="23" t="str">
        <f>IF(ISBLANK(Groupe10!C32),"",Groupe10!C32)</f>
        <v/>
      </c>
      <c r="D392" s="27" t="str">
        <f>IF(ISBLANK(Groupe10!D32),"",Groupe10!D32)</f>
        <v/>
      </c>
      <c r="E392" s="30" t="str">
        <f>IF(ISBLANK(Groupe10!S32),"",Groupe10!S32)</f>
        <v/>
      </c>
    </row>
    <row r="393" spans="2:5">
      <c r="B393" s="22" t="str">
        <f>IF(ISBLANK(Groupe10!B33),"",Groupe10!B33)</f>
        <v/>
      </c>
      <c r="C393" s="23" t="str">
        <f>IF(ISBLANK(Groupe10!C33),"",Groupe10!C33)</f>
        <v/>
      </c>
      <c r="D393" s="27" t="str">
        <f>IF(ISBLANK(Groupe10!D33),"",Groupe10!D33)</f>
        <v/>
      </c>
      <c r="E393" s="30" t="str">
        <f>IF(ISBLANK(Groupe10!S33),"",Groupe10!S33)</f>
        <v/>
      </c>
    </row>
    <row r="394" spans="2:5">
      <c r="B394" s="22" t="str">
        <f>IF(ISBLANK(Groupe10!B34),"",Groupe10!B34)</f>
        <v/>
      </c>
      <c r="C394" s="23" t="str">
        <f>IF(ISBLANK(Groupe10!C34),"",Groupe10!C34)</f>
        <v/>
      </c>
      <c r="D394" s="27" t="str">
        <f>IF(ISBLANK(Groupe10!D34),"",Groupe10!D34)</f>
        <v/>
      </c>
      <c r="E394" s="30" t="str">
        <f>IF(ISBLANK(Groupe10!S34),"",Groupe10!S34)</f>
        <v/>
      </c>
    </row>
    <row r="395" spans="2:5">
      <c r="B395" s="22" t="str">
        <f>IF(ISBLANK(Groupe10!B35),"",Groupe10!B35)</f>
        <v/>
      </c>
      <c r="C395" s="23" t="str">
        <f>IF(ISBLANK(Groupe10!C35),"",Groupe10!C35)</f>
        <v/>
      </c>
      <c r="D395" s="27" t="str">
        <f>IF(ISBLANK(Groupe10!D35),"",Groupe10!D35)</f>
        <v/>
      </c>
      <c r="E395" s="30" t="str">
        <f>IF(ISBLANK(Groupe10!S35),"",Groupe10!S35)</f>
        <v/>
      </c>
    </row>
    <row r="396" spans="2:5">
      <c r="B396" s="22" t="str">
        <f>IF(ISBLANK(Groupe10!B36),"",Groupe10!B36)</f>
        <v/>
      </c>
      <c r="C396" s="23" t="str">
        <f>IF(ISBLANK(Groupe10!C36),"",Groupe10!C36)</f>
        <v/>
      </c>
      <c r="D396" s="27" t="str">
        <f>IF(ISBLANK(Groupe10!D36),"",Groupe10!D36)</f>
        <v/>
      </c>
      <c r="E396" s="30" t="str">
        <f>IF(ISBLANK(Groupe10!S36),"",Groupe10!S36)</f>
        <v/>
      </c>
    </row>
    <row r="397" spans="2:5">
      <c r="B397" s="22" t="str">
        <f>IF(ISBLANK(Groupe10!B37),"",Groupe10!B37)</f>
        <v/>
      </c>
      <c r="C397" s="23" t="str">
        <f>IF(ISBLANK(Groupe10!C37),"",Groupe10!C37)</f>
        <v/>
      </c>
      <c r="D397" s="27" t="str">
        <f>IF(ISBLANK(Groupe10!D37),"",Groupe10!D37)</f>
        <v/>
      </c>
      <c r="E397" s="30" t="str">
        <f>IF(ISBLANK(Groupe10!S37),"",Groupe10!S37)</f>
        <v/>
      </c>
    </row>
    <row r="398" spans="2:5">
      <c r="B398" s="22" t="str">
        <f>IF(ISBLANK(Groupe10!B38),"",Groupe10!B38)</f>
        <v/>
      </c>
      <c r="C398" s="23" t="str">
        <f>IF(ISBLANK(Groupe10!C38),"",Groupe10!C38)</f>
        <v/>
      </c>
      <c r="D398" s="27" t="str">
        <f>IF(ISBLANK(Groupe10!D38),"",Groupe10!D38)</f>
        <v/>
      </c>
      <c r="E398" s="30" t="str">
        <f>IF(ISBLANK(Groupe10!S38),"",Groupe10!S38)</f>
        <v/>
      </c>
    </row>
    <row r="399" spans="2:5">
      <c r="B399" s="22" t="str">
        <f>IF(ISBLANK(Groupe10!B39),"",Groupe10!B39)</f>
        <v/>
      </c>
      <c r="C399" s="23" t="str">
        <f>IF(ISBLANK(Groupe10!C39),"",Groupe10!C39)</f>
        <v/>
      </c>
      <c r="D399" s="27" t="str">
        <f>IF(ISBLANK(Groupe10!D39),"",Groupe10!D39)</f>
        <v/>
      </c>
      <c r="E399" s="30" t="str">
        <f>IF(ISBLANK(Groupe10!S39),"",Groupe10!S39)</f>
        <v/>
      </c>
    </row>
    <row r="400" spans="2:5">
      <c r="B400" s="22" t="str">
        <f>IF(ISBLANK(Groupe10!B40),"",Groupe10!B40)</f>
        <v/>
      </c>
      <c r="C400" s="23" t="str">
        <f>IF(ISBLANK(Groupe10!C40),"",Groupe10!C40)</f>
        <v/>
      </c>
      <c r="D400" s="27" t="str">
        <f>IF(ISBLANK(Groupe10!D40),"",Groupe10!D40)</f>
        <v/>
      </c>
      <c r="E400" s="30" t="str">
        <f>IF(ISBLANK(Groupe10!S40),"",Groupe10!S40)</f>
        <v/>
      </c>
    </row>
    <row r="401" spans="2:5">
      <c r="B401" s="22" t="str">
        <f>IF(ISBLANK(Groupe10!B41),"",Groupe10!B41)</f>
        <v/>
      </c>
      <c r="C401" s="23" t="str">
        <f>IF(ISBLANK(Groupe10!C41),"",Groupe10!C41)</f>
        <v/>
      </c>
      <c r="D401" s="27" t="str">
        <f>IF(ISBLANK(Groupe10!D41),"",Groupe10!D41)</f>
        <v/>
      </c>
      <c r="E401" s="30" t="str">
        <f>IF(ISBLANK(Groupe10!S41),"",Groupe10!S41)</f>
        <v/>
      </c>
    </row>
    <row r="402" spans="2:5">
      <c r="B402" s="22" t="str">
        <f>IF(ISBLANK(Groupe10!B42),"",Groupe10!B42)</f>
        <v/>
      </c>
      <c r="C402" s="23" t="str">
        <f>IF(ISBLANK(Groupe10!C42),"",Groupe10!C42)</f>
        <v/>
      </c>
      <c r="D402" s="27" t="str">
        <f>IF(ISBLANK(Groupe10!D42),"",Groupe10!D42)</f>
        <v/>
      </c>
      <c r="E402" s="30" t="str">
        <f>IF(ISBLANK(Groupe10!S42),"",Groupe10!S42)</f>
        <v/>
      </c>
    </row>
    <row r="403" spans="2:5">
      <c r="B403" s="22" t="str">
        <f>IF(ISBLANK(Groupe10!B43),"",Groupe10!B43)</f>
        <v/>
      </c>
      <c r="C403" s="23" t="str">
        <f>IF(ISBLANK(Groupe10!C43),"",Groupe10!C43)</f>
        <v/>
      </c>
      <c r="D403" s="27" t="str">
        <f>IF(ISBLANK(Groupe10!D43),"",Groupe10!D43)</f>
        <v/>
      </c>
      <c r="E403" s="30" t="str">
        <f>IF(ISBLANK(Groupe10!S43),"",Groupe10!S43)</f>
        <v/>
      </c>
    </row>
    <row r="404" spans="2:5">
      <c r="B404" s="22" t="str">
        <f>IF(ISBLANK(Groupe10!B44),"",Groupe10!B44)</f>
        <v/>
      </c>
      <c r="C404" s="23" t="str">
        <f>IF(ISBLANK(Groupe10!C44),"",Groupe10!C44)</f>
        <v/>
      </c>
      <c r="D404" s="27" t="str">
        <f>IF(ISBLANK(Groupe10!D44),"",Groupe10!D44)</f>
        <v/>
      </c>
      <c r="E404" s="30" t="str">
        <f>IF(ISBLANK(Groupe10!S44),"",Groupe10!S44)</f>
        <v/>
      </c>
    </row>
    <row r="405" spans="2:5">
      <c r="B405" s="22" t="str">
        <f>IF(ISBLANK(Groupe10!B45),"",Groupe10!B45)</f>
        <v/>
      </c>
      <c r="C405" s="23" t="str">
        <f>IF(ISBLANK(Groupe10!C45),"",Groupe10!C45)</f>
        <v/>
      </c>
      <c r="D405" s="27" t="str">
        <f>IF(ISBLANK(Groupe10!D45),"",Groupe10!D45)</f>
        <v/>
      </c>
      <c r="E405" s="30" t="str">
        <f>IF(ISBLANK(Groupe10!S45),"",Groupe10!S45)</f>
        <v/>
      </c>
    </row>
    <row r="406" spans="2:5">
      <c r="B406" s="22" t="str">
        <f>IF(ISBLANK(Groupe10!B46),"",Groupe10!B46)</f>
        <v/>
      </c>
      <c r="C406" s="23" t="str">
        <f>IF(ISBLANK(Groupe10!C46),"",Groupe10!C46)</f>
        <v/>
      </c>
      <c r="D406" s="27" t="str">
        <f>IF(ISBLANK(Groupe10!D46),"",Groupe10!D46)</f>
        <v/>
      </c>
      <c r="E406" s="30" t="str">
        <f>IF(ISBLANK(Groupe10!S46),"",Groupe10!S46)</f>
        <v/>
      </c>
    </row>
    <row r="407" spans="2:5">
      <c r="B407" s="22" t="str">
        <f>IF(ISBLANK(Groupe10!B47),"",Groupe10!B47)</f>
        <v/>
      </c>
      <c r="C407" s="23" t="str">
        <f>IF(ISBLANK(Groupe10!C47),"",Groupe10!C47)</f>
        <v/>
      </c>
      <c r="D407" s="27" t="str">
        <f>IF(ISBLANK(Groupe10!D47),"",Groupe10!D47)</f>
        <v/>
      </c>
      <c r="E407" s="30" t="str">
        <f>IF(ISBLANK(Groupe10!S47),"",Groupe10!S47)</f>
        <v/>
      </c>
    </row>
    <row r="408" spans="2:5">
      <c r="B408" s="22" t="str">
        <f>IF(ISBLANK(Groupe10!B48),"",Groupe10!B48)</f>
        <v/>
      </c>
      <c r="C408" s="23" t="str">
        <f>IF(ISBLANK(Groupe10!C48),"",Groupe10!C48)</f>
        <v/>
      </c>
      <c r="D408" s="27" t="str">
        <f>IF(ISBLANK(Groupe10!D48),"",Groupe10!D48)</f>
        <v/>
      </c>
      <c r="E408" s="30" t="str">
        <f>IF(ISBLANK(Groupe10!S48),"",Groupe10!S48)</f>
        <v/>
      </c>
    </row>
    <row r="409" spans="2:5">
      <c r="B409" s="22" t="str">
        <f>IF(ISBLANK(Groupe10!B49),"",Groupe10!B49)</f>
        <v/>
      </c>
      <c r="C409" s="23" t="str">
        <f>IF(ISBLANK(Groupe10!C49),"",Groupe10!C49)</f>
        <v/>
      </c>
      <c r="D409" s="27" t="str">
        <f>IF(ISBLANK(Groupe10!D49),"",Groupe10!D49)</f>
        <v/>
      </c>
      <c r="E409" s="30" t="str">
        <f>IF(ISBLANK(Groupe10!S49),"",Groupe10!S49)</f>
        <v/>
      </c>
    </row>
    <row r="410" spans="2:5">
      <c r="B410" s="22" t="str">
        <f>IF(ISBLANK(Groupe10!B50),"",Groupe10!B50)</f>
        <v/>
      </c>
      <c r="C410" s="23" t="str">
        <f>IF(ISBLANK(Groupe10!C50),"",Groupe10!C50)</f>
        <v/>
      </c>
      <c r="D410" s="27" t="str">
        <f>IF(ISBLANK(Groupe10!D50),"",Groupe10!D50)</f>
        <v/>
      </c>
      <c r="E410" s="30" t="str">
        <f>IF(ISBLANK(Groupe10!S50),"",Groupe10!S50)</f>
        <v/>
      </c>
    </row>
    <row r="411" spans="2:5" ht="16.2" thickBot="1">
      <c r="B411" s="24" t="str">
        <f>IF(ISBLANK(Groupe10!B51),"",Groupe10!B51)</f>
        <v/>
      </c>
      <c r="C411" s="25" t="str">
        <f>IF(ISBLANK(Groupe10!C51),"",Groupe10!C51)</f>
        <v/>
      </c>
      <c r="D411" s="28" t="str">
        <f>IF(ISBLANK(Groupe10!D51),"",Groupe10!D51)</f>
        <v/>
      </c>
      <c r="E411" s="58" t="str">
        <f>IF(ISBLANK(Groupe10!S51),"",Groupe10!S51)</f>
        <v/>
      </c>
    </row>
    <row r="412" spans="2:5" ht="16.2" thickBot="1">
      <c r="D412" s="90" t="s">
        <v>435</v>
      </c>
      <c r="E412" s="87">
        <f>IFERROR(AVERAGE(E12:E411),"")</f>
        <v>8.1166666666666671</v>
      </c>
    </row>
    <row r="413" spans="2:5">
      <c r="D413" s="77" t="s">
        <v>428</v>
      </c>
      <c r="E413" s="85">
        <f>IFERROR(AVERAGEIF(D12:D411,"féminin",E12:E411), "")</f>
        <v>8.1166666666666671</v>
      </c>
    </row>
    <row r="414" spans="2:5">
      <c r="D414" s="78" t="s">
        <v>429</v>
      </c>
      <c r="E414" s="88" t="str">
        <f>IFERROR(AVERAGEIF(D12:D411,"masculin",E12:E411), "")</f>
        <v/>
      </c>
    </row>
    <row r="415" spans="2:5" ht="16.2" thickBot="1">
      <c r="D415" s="79" t="s">
        <v>430</v>
      </c>
      <c r="E415" s="80" t="str">
        <f>IFERROR(E414-E413,"")</f>
        <v/>
      </c>
    </row>
  </sheetData>
  <sheetProtection password="E97C" sheet="1" objects="1" scenarios="1"/>
  <mergeCells count="6">
    <mergeCell ref="B4:E4"/>
    <mergeCell ref="B5:E5"/>
    <mergeCell ref="B10:B11"/>
    <mergeCell ref="C10:C11"/>
    <mergeCell ref="D10:D11"/>
    <mergeCell ref="E10:E11"/>
  </mergeCells>
  <conditionalFormatting sqref="E415">
    <cfRule type="cellIs" dxfId="4" priority="5" stopIfTrue="1" operator="lessThan">
      <formula>-1</formula>
    </cfRule>
    <cfRule type="cellIs" dxfId="3" priority="6" operator="greaterThan">
      <formula>1</formula>
    </cfRule>
  </conditionalFormatting>
  <conditionalFormatting sqref="H7">
    <cfRule type="cellIs" dxfId="2" priority="1" stopIfTrue="1" operator="lessThan">
      <formula>-1</formula>
    </cfRule>
    <cfRule type="cellIs" dxfId="1" priority="2" operator="greaterThan">
      <formula>1</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1:F13"/>
  <sheetViews>
    <sheetView workbookViewId="0"/>
  </sheetViews>
  <sheetFormatPr baseColWidth="10" defaultRowHeight="15.6"/>
  <cols>
    <col min="2" max="6" width="17.5" customWidth="1"/>
  </cols>
  <sheetData>
    <row r="1" spans="2:6" ht="51" customHeight="1"/>
    <row r="2" spans="2:6" ht="19.8" customHeight="1">
      <c r="B2" s="120" t="s">
        <v>452</v>
      </c>
      <c r="C2" s="120" t="s">
        <v>453</v>
      </c>
      <c r="D2" s="120" t="s">
        <v>454</v>
      </c>
      <c r="E2" s="120" t="s">
        <v>455</v>
      </c>
      <c r="F2" s="120" t="s">
        <v>460</v>
      </c>
    </row>
    <row r="3" spans="2:6">
      <c r="B3" s="121" t="s">
        <v>456</v>
      </c>
      <c r="C3" s="121" t="s">
        <v>457</v>
      </c>
      <c r="D3" s="121"/>
      <c r="E3" s="121"/>
      <c r="F3" s="121"/>
    </row>
    <row r="4" spans="2:6">
      <c r="B4" s="121"/>
      <c r="C4" s="121"/>
      <c r="D4" s="121"/>
      <c r="E4" s="121"/>
      <c r="F4" s="121"/>
    </row>
    <row r="5" spans="2:6">
      <c r="B5" s="121"/>
      <c r="C5" s="121"/>
      <c r="D5" s="121"/>
      <c r="E5" s="121"/>
      <c r="F5" s="121"/>
    </row>
    <row r="6" spans="2:6">
      <c r="B6" s="121"/>
      <c r="C6" s="121"/>
      <c r="D6" s="121"/>
      <c r="E6" s="121"/>
      <c r="F6" s="121"/>
    </row>
    <row r="7" spans="2:6">
      <c r="B7" s="121"/>
      <c r="C7" s="121"/>
      <c r="D7" s="121"/>
      <c r="E7" s="121"/>
      <c r="F7" s="121"/>
    </row>
    <row r="8" spans="2:6">
      <c r="B8" s="93"/>
      <c r="C8" s="93"/>
      <c r="D8" s="93"/>
      <c r="E8" s="93"/>
    </row>
    <row r="9" spans="2:6">
      <c r="B9" s="93"/>
      <c r="C9" s="93"/>
      <c r="D9" s="93"/>
      <c r="E9" s="93"/>
    </row>
    <row r="10" spans="2:6">
      <c r="B10" s="93"/>
      <c r="C10" s="93"/>
      <c r="D10" s="93"/>
      <c r="E10" s="93"/>
    </row>
    <row r="11" spans="2:6">
      <c r="B11" s="93"/>
      <c r="C11" s="93"/>
      <c r="D11" s="93"/>
      <c r="E11" s="93"/>
    </row>
    <row r="12" spans="2:6">
      <c r="B12" s="93"/>
      <c r="C12" s="93"/>
      <c r="D12" s="93"/>
      <c r="E12" s="93"/>
    </row>
    <row r="13" spans="2:6">
      <c r="B13" s="93"/>
      <c r="C13" s="93"/>
      <c r="D13" s="93"/>
      <c r="E13" s="93"/>
    </row>
  </sheetData>
  <sheetProtection password="E97C" sheet="1" objects="1" scenario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B2:O49"/>
  <sheetViews>
    <sheetView zoomScaleNormal="100" workbookViewId="0">
      <selection activeCell="M8" sqref="M3:M8"/>
    </sheetView>
  </sheetViews>
  <sheetFormatPr baseColWidth="10" defaultRowHeight="15.6"/>
  <cols>
    <col min="2" max="4" width="14.69921875" bestFit="1" customWidth="1"/>
    <col min="5" max="5" width="9.796875" customWidth="1"/>
    <col min="6" max="6" width="19.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4" max="14" width="19.296875" bestFit="1" customWidth="1"/>
    <col min="15" max="15" width="8.5" bestFit="1" customWidth="1"/>
  </cols>
  <sheetData>
    <row r="2" spans="2:15">
      <c r="B2" s="1" t="s">
        <v>0</v>
      </c>
      <c r="D2" t="s">
        <v>4</v>
      </c>
      <c r="E2" s="1" t="s">
        <v>99</v>
      </c>
      <c r="F2" t="s">
        <v>13</v>
      </c>
      <c r="G2" s="1" t="s">
        <v>100</v>
      </c>
      <c r="H2" s="1" t="s">
        <v>101</v>
      </c>
      <c r="I2" s="1" t="s">
        <v>102</v>
      </c>
      <c r="J2" s="1" t="s">
        <v>103</v>
      </c>
      <c r="K2" s="1" t="s">
        <v>104</v>
      </c>
      <c r="M2" s="1" t="s">
        <v>116</v>
      </c>
      <c r="N2" s="1" t="s">
        <v>97</v>
      </c>
      <c r="O2" s="1" t="s">
        <v>118</v>
      </c>
    </row>
    <row r="3" spans="2:15">
      <c r="B3">
        <v>2024</v>
      </c>
      <c r="D3" t="s">
        <v>5</v>
      </c>
      <c r="E3" s="1" t="s">
        <v>105</v>
      </c>
      <c r="F3" t="s">
        <v>14</v>
      </c>
      <c r="G3" s="2" t="s">
        <v>22</v>
      </c>
      <c r="H3" s="2" t="s">
        <v>43</v>
      </c>
      <c r="I3" s="2" t="s">
        <v>56</v>
      </c>
      <c r="J3" s="2" t="s">
        <v>64</v>
      </c>
      <c r="K3" s="2" t="s">
        <v>85</v>
      </c>
      <c r="M3" s="15" t="s">
        <v>110</v>
      </c>
      <c r="N3" s="3" t="s">
        <v>113</v>
      </c>
      <c r="O3" t="s">
        <v>119</v>
      </c>
    </row>
    <row r="4" spans="2:15">
      <c r="B4">
        <v>2025</v>
      </c>
      <c r="D4" t="s">
        <v>6</v>
      </c>
      <c r="E4" s="1" t="s">
        <v>106</v>
      </c>
      <c r="F4" t="s">
        <v>15</v>
      </c>
      <c r="G4" s="2" t="s">
        <v>23</v>
      </c>
      <c r="H4" s="2" t="s">
        <v>44</v>
      </c>
      <c r="I4" s="2" t="s">
        <v>57</v>
      </c>
      <c r="J4" s="2" t="s">
        <v>65</v>
      </c>
      <c r="K4" s="2" t="s">
        <v>86</v>
      </c>
      <c r="M4" s="3" t="s">
        <v>111</v>
      </c>
      <c r="N4" s="3" t="s">
        <v>114</v>
      </c>
      <c r="O4" t="s">
        <v>120</v>
      </c>
    </row>
    <row r="5" spans="2:15">
      <c r="B5">
        <v>2026</v>
      </c>
      <c r="E5" s="1" t="s">
        <v>107</v>
      </c>
      <c r="F5" t="s">
        <v>16</v>
      </c>
      <c r="G5" s="2" t="s">
        <v>24</v>
      </c>
      <c r="H5" s="2" t="s">
        <v>45</v>
      </c>
      <c r="I5" s="2" t="s">
        <v>58</v>
      </c>
      <c r="J5" s="2" t="s">
        <v>66</v>
      </c>
      <c r="K5" s="2" t="s">
        <v>30</v>
      </c>
      <c r="M5" s="3" t="s">
        <v>112</v>
      </c>
      <c r="N5" s="3" t="s">
        <v>115</v>
      </c>
    </row>
    <row r="6" spans="2:15">
      <c r="B6">
        <v>2027</v>
      </c>
      <c r="E6" s="1" t="s">
        <v>108</v>
      </c>
      <c r="F6" t="s">
        <v>17</v>
      </c>
      <c r="G6" s="2" t="s">
        <v>25</v>
      </c>
      <c r="H6" s="2" t="s">
        <v>46</v>
      </c>
      <c r="I6" s="2" t="s">
        <v>59</v>
      </c>
      <c r="J6" s="2" t="s">
        <v>67</v>
      </c>
      <c r="K6" s="2" t="s">
        <v>87</v>
      </c>
      <c r="M6" s="3" t="s">
        <v>117</v>
      </c>
      <c r="N6" s="3"/>
    </row>
    <row r="7" spans="2:15">
      <c r="B7">
        <v>2028</v>
      </c>
      <c r="E7" s="1" t="s">
        <v>109</v>
      </c>
      <c r="F7" t="s">
        <v>18</v>
      </c>
      <c r="G7" s="2" t="s">
        <v>26</v>
      </c>
      <c r="H7" s="2" t="s">
        <v>47</v>
      </c>
      <c r="I7" s="2" t="s">
        <v>60</v>
      </c>
      <c r="J7" s="2" t="s">
        <v>68</v>
      </c>
      <c r="K7" s="2" t="s">
        <v>88</v>
      </c>
      <c r="M7" s="3" t="s">
        <v>447</v>
      </c>
      <c r="N7" s="3"/>
    </row>
    <row r="8" spans="2:15">
      <c r="B8">
        <v>2029</v>
      </c>
      <c r="E8" s="119" t="s">
        <v>458</v>
      </c>
      <c r="F8" t="s">
        <v>19</v>
      </c>
      <c r="G8" s="2" t="s">
        <v>27</v>
      </c>
      <c r="H8" s="2" t="s">
        <v>48</v>
      </c>
      <c r="I8" s="2" t="s">
        <v>61</v>
      </c>
      <c r="J8" s="2" t="s">
        <v>69</v>
      </c>
      <c r="K8" s="2" t="s">
        <v>89</v>
      </c>
      <c r="M8" s="3" t="s">
        <v>449</v>
      </c>
      <c r="N8" s="3"/>
    </row>
    <row r="9" spans="2:15">
      <c r="B9">
        <v>2030</v>
      </c>
      <c r="E9" s="119" t="s">
        <v>453</v>
      </c>
      <c r="F9" t="s">
        <v>20</v>
      </c>
      <c r="G9" s="2" t="s">
        <v>28</v>
      </c>
      <c r="H9" s="2" t="s">
        <v>49</v>
      </c>
      <c r="I9" s="2" t="s">
        <v>62</v>
      </c>
      <c r="J9" s="2" t="s">
        <v>70</v>
      </c>
      <c r="K9" s="2" t="s">
        <v>90</v>
      </c>
      <c r="M9" s="3"/>
      <c r="N9" s="3"/>
    </row>
    <row r="10" spans="2:15">
      <c r="E10" s="119" t="s">
        <v>459</v>
      </c>
      <c r="F10" t="s">
        <v>21</v>
      </c>
      <c r="G10" s="2" t="s">
        <v>29</v>
      </c>
      <c r="H10" s="2" t="s">
        <v>50</v>
      </c>
      <c r="I10" s="2" t="s">
        <v>63</v>
      </c>
      <c r="J10" s="2" t="s">
        <v>71</v>
      </c>
      <c r="M10" s="40" t="s">
        <v>393</v>
      </c>
      <c r="N10" s="3"/>
    </row>
    <row r="11" spans="2:15">
      <c r="E11" s="119" t="s">
        <v>455</v>
      </c>
      <c r="G11" s="2" t="s">
        <v>30</v>
      </c>
      <c r="H11" s="2" t="s">
        <v>51</v>
      </c>
      <c r="J11" s="2" t="s">
        <v>72</v>
      </c>
      <c r="M11" s="37" t="s">
        <v>126</v>
      </c>
      <c r="N11" s="3"/>
    </row>
    <row r="12" spans="2:15">
      <c r="E12" s="119" t="s">
        <v>460</v>
      </c>
      <c r="G12" s="2" t="s">
        <v>31</v>
      </c>
      <c r="H12" s="2" t="s">
        <v>52</v>
      </c>
      <c r="J12" s="2" t="s">
        <v>73</v>
      </c>
      <c r="M12" s="37" t="s">
        <v>125</v>
      </c>
      <c r="N12" s="3"/>
    </row>
    <row r="13" spans="2:15">
      <c r="B13" t="s">
        <v>5</v>
      </c>
      <c r="C13" t="s">
        <v>6</v>
      </c>
      <c r="D13" t="s">
        <v>433</v>
      </c>
      <c r="G13" s="2" t="s">
        <v>32</v>
      </c>
      <c r="H13" s="2" t="s">
        <v>53</v>
      </c>
      <c r="J13" s="2" t="s">
        <v>74</v>
      </c>
      <c r="M13" s="37" t="s">
        <v>134</v>
      </c>
      <c r="N13" s="3"/>
    </row>
    <row r="14" spans="2:15">
      <c r="B14" t="s">
        <v>1</v>
      </c>
      <c r="C14" t="s">
        <v>1</v>
      </c>
      <c r="D14" t="s">
        <v>434</v>
      </c>
      <c r="G14" s="2" t="s">
        <v>33</v>
      </c>
      <c r="H14" s="2" t="s">
        <v>54</v>
      </c>
      <c r="J14" s="2" t="s">
        <v>75</v>
      </c>
      <c r="M14" s="37" t="s">
        <v>127</v>
      </c>
      <c r="N14" s="3"/>
    </row>
    <row r="15" spans="2:15">
      <c r="B15" t="s">
        <v>2</v>
      </c>
      <c r="C15" t="s">
        <v>2</v>
      </c>
      <c r="D15" t="s">
        <v>413</v>
      </c>
      <c r="G15" s="2" t="s">
        <v>34</v>
      </c>
      <c r="H15" s="2" t="s">
        <v>55</v>
      </c>
      <c r="J15" s="2" t="s">
        <v>76</v>
      </c>
      <c r="M15" s="37" t="s">
        <v>128</v>
      </c>
      <c r="N15" s="3"/>
    </row>
    <row r="16" spans="2:15">
      <c r="B16" t="s">
        <v>3</v>
      </c>
      <c r="C16" t="s">
        <v>3</v>
      </c>
      <c r="G16" s="2" t="s">
        <v>35</v>
      </c>
      <c r="J16" s="2" t="s">
        <v>77</v>
      </c>
      <c r="M16" s="37" t="s">
        <v>129</v>
      </c>
    </row>
    <row r="17" spans="2:13">
      <c r="B17" t="s">
        <v>91</v>
      </c>
      <c r="G17" s="2" t="s">
        <v>36</v>
      </c>
      <c r="J17" s="2" t="s">
        <v>78</v>
      </c>
      <c r="M17" s="37" t="s">
        <v>130</v>
      </c>
    </row>
    <row r="18" spans="2:13">
      <c r="G18" s="2" t="s">
        <v>37</v>
      </c>
      <c r="J18" s="2" t="s">
        <v>79</v>
      </c>
      <c r="M18" s="37" t="s">
        <v>131</v>
      </c>
    </row>
    <row r="19" spans="2:13">
      <c r="B19" t="s">
        <v>1</v>
      </c>
      <c r="G19" s="2" t="s">
        <v>38</v>
      </c>
      <c r="J19" s="2" t="s">
        <v>80</v>
      </c>
      <c r="M19" s="37" t="s">
        <v>132</v>
      </c>
    </row>
    <row r="20" spans="2:13">
      <c r="B20" t="s">
        <v>92</v>
      </c>
      <c r="G20" s="2" t="s">
        <v>39</v>
      </c>
      <c r="J20" s="2" t="s">
        <v>81</v>
      </c>
      <c r="M20" s="37" t="s">
        <v>133</v>
      </c>
    </row>
    <row r="21" spans="2:13">
      <c r="B21" t="s">
        <v>7</v>
      </c>
      <c r="G21" s="2" t="s">
        <v>40</v>
      </c>
      <c r="J21" s="2" t="s">
        <v>78</v>
      </c>
      <c r="M21" s="37" t="s">
        <v>135</v>
      </c>
    </row>
    <row r="22" spans="2:13">
      <c r="B22" t="s">
        <v>94</v>
      </c>
      <c r="G22" s="2" t="s">
        <v>41</v>
      </c>
      <c r="J22" s="2" t="s">
        <v>82</v>
      </c>
      <c r="M22" s="37" t="s">
        <v>136</v>
      </c>
    </row>
    <row r="23" spans="2:13">
      <c r="B23" t="s">
        <v>93</v>
      </c>
      <c r="G23" s="2" t="s">
        <v>42</v>
      </c>
      <c r="J23" s="2" t="s">
        <v>83</v>
      </c>
      <c r="M23" s="37" t="s">
        <v>137</v>
      </c>
    </row>
    <row r="24" spans="2:13">
      <c r="J24" s="2" t="s">
        <v>79</v>
      </c>
      <c r="M24" s="37" t="s">
        <v>138</v>
      </c>
    </row>
    <row r="25" spans="2:13">
      <c r="J25" s="2" t="s">
        <v>84</v>
      </c>
      <c r="M25" s="37" t="s">
        <v>139</v>
      </c>
    </row>
    <row r="26" spans="2:13">
      <c r="B26" s="16" t="s">
        <v>110</v>
      </c>
      <c r="C26" s="16" t="s">
        <v>111</v>
      </c>
      <c r="D26" s="16" t="s">
        <v>112</v>
      </c>
      <c r="F26" s="4" t="s">
        <v>113</v>
      </c>
      <c r="G26" s="3" t="s">
        <v>114</v>
      </c>
      <c r="H26" s="3" t="s">
        <v>115</v>
      </c>
    </row>
    <row r="27" spans="2:13">
      <c r="B27">
        <v>0.25</v>
      </c>
      <c r="C27">
        <v>0.25</v>
      </c>
      <c r="D27">
        <v>0.25</v>
      </c>
      <c r="F27">
        <v>0.25</v>
      </c>
      <c r="G27">
        <v>0.25</v>
      </c>
      <c r="H27">
        <v>0.25</v>
      </c>
    </row>
    <row r="28" spans="2:13">
      <c r="B28">
        <v>0.5</v>
      </c>
      <c r="C28">
        <v>0.5</v>
      </c>
      <c r="D28">
        <v>0.5</v>
      </c>
      <c r="F28">
        <v>0.5</v>
      </c>
      <c r="G28">
        <v>0.5</v>
      </c>
      <c r="H28">
        <v>0.5</v>
      </c>
    </row>
    <row r="29" spans="2:13">
      <c r="B29">
        <v>1</v>
      </c>
      <c r="C29">
        <v>1</v>
      </c>
      <c r="D29">
        <v>1</v>
      </c>
      <c r="F29">
        <v>1</v>
      </c>
      <c r="G29">
        <v>1</v>
      </c>
      <c r="H29">
        <v>1</v>
      </c>
      <c r="J29" t="s">
        <v>406</v>
      </c>
    </row>
    <row r="30" spans="2:13">
      <c r="B30">
        <v>1.25</v>
      </c>
      <c r="C30">
        <v>1.25</v>
      </c>
      <c r="D30">
        <v>1.25</v>
      </c>
      <c r="F30">
        <v>1.25</v>
      </c>
      <c r="G30">
        <v>1.25</v>
      </c>
      <c r="H30">
        <v>1.25</v>
      </c>
      <c r="J30" t="s">
        <v>404</v>
      </c>
    </row>
    <row r="31" spans="2:13">
      <c r="B31">
        <v>1.5</v>
      </c>
      <c r="C31">
        <v>1.5</v>
      </c>
      <c r="D31">
        <v>1.5</v>
      </c>
      <c r="F31">
        <v>1.5</v>
      </c>
      <c r="G31">
        <v>1.5</v>
      </c>
      <c r="H31">
        <v>1.5</v>
      </c>
      <c r="J31" t="s">
        <v>405</v>
      </c>
    </row>
    <row r="32" spans="2:13">
      <c r="B32">
        <v>1.75</v>
      </c>
      <c r="C32">
        <v>1.75</v>
      </c>
      <c r="D32">
        <v>1.75</v>
      </c>
      <c r="F32">
        <v>1.75</v>
      </c>
      <c r="G32">
        <v>1.75</v>
      </c>
      <c r="H32">
        <v>1.75</v>
      </c>
      <c r="J32" t="s">
        <v>407</v>
      </c>
    </row>
    <row r="33" spans="2:10">
      <c r="B33">
        <v>2</v>
      </c>
      <c r="C33">
        <v>2</v>
      </c>
      <c r="D33">
        <v>2</v>
      </c>
      <c r="F33">
        <v>2</v>
      </c>
      <c r="G33">
        <v>2</v>
      </c>
      <c r="H33">
        <v>2</v>
      </c>
      <c r="J33" t="s">
        <v>408</v>
      </c>
    </row>
    <row r="34" spans="2:10">
      <c r="C34">
        <v>2.25</v>
      </c>
      <c r="D34">
        <v>2.25</v>
      </c>
      <c r="G34">
        <v>2.25</v>
      </c>
      <c r="H34">
        <v>2.25</v>
      </c>
    </row>
    <row r="35" spans="2:10">
      <c r="C35">
        <v>2.5</v>
      </c>
      <c r="D35">
        <v>2.5</v>
      </c>
      <c r="G35">
        <v>2.5</v>
      </c>
      <c r="H35">
        <v>2.5</v>
      </c>
    </row>
    <row r="36" spans="2:10">
      <c r="C36">
        <v>2.75</v>
      </c>
      <c r="D36">
        <v>2.75</v>
      </c>
      <c r="G36">
        <v>2.75</v>
      </c>
      <c r="H36">
        <v>2.75</v>
      </c>
    </row>
    <row r="37" spans="2:10">
      <c r="C37">
        <v>3</v>
      </c>
      <c r="D37">
        <v>3</v>
      </c>
      <c r="G37">
        <v>3</v>
      </c>
      <c r="H37">
        <v>3</v>
      </c>
    </row>
    <row r="38" spans="2:10">
      <c r="C38">
        <v>3.25</v>
      </c>
      <c r="D38">
        <v>3.25</v>
      </c>
      <c r="G38">
        <v>3.25</v>
      </c>
      <c r="H38">
        <v>3.25</v>
      </c>
    </row>
    <row r="39" spans="2:10">
      <c r="C39">
        <v>3.5</v>
      </c>
      <c r="D39">
        <v>3.5</v>
      </c>
      <c r="G39">
        <v>3.5</v>
      </c>
      <c r="H39">
        <v>3.5</v>
      </c>
    </row>
    <row r="40" spans="2:10">
      <c r="C40">
        <v>3.75</v>
      </c>
      <c r="D40">
        <v>3.75</v>
      </c>
      <c r="G40">
        <v>3.75</v>
      </c>
      <c r="H40">
        <v>3.75</v>
      </c>
    </row>
    <row r="41" spans="2:10">
      <c r="C41">
        <v>4</v>
      </c>
      <c r="D41">
        <v>4</v>
      </c>
      <c r="G41">
        <v>4</v>
      </c>
      <c r="H41">
        <v>4</v>
      </c>
    </row>
    <row r="42" spans="2:10">
      <c r="D42">
        <v>4.25</v>
      </c>
      <c r="H42">
        <v>4.25</v>
      </c>
    </row>
    <row r="43" spans="2:10">
      <c r="D43">
        <v>4.5</v>
      </c>
      <c r="H43">
        <v>4.5</v>
      </c>
    </row>
    <row r="44" spans="2:10">
      <c r="D44">
        <v>4.75</v>
      </c>
      <c r="H44">
        <v>4.75</v>
      </c>
    </row>
    <row r="45" spans="2:10">
      <c r="D45">
        <v>5</v>
      </c>
      <c r="H45">
        <v>5</v>
      </c>
    </row>
    <row r="46" spans="2:10">
      <c r="D46">
        <v>5.25</v>
      </c>
      <c r="H46">
        <v>5.25</v>
      </c>
    </row>
    <row r="47" spans="2:10">
      <c r="D47">
        <v>5.5</v>
      </c>
      <c r="H47">
        <v>5.5</v>
      </c>
    </row>
    <row r="48" spans="2:10">
      <c r="D48">
        <v>5.75</v>
      </c>
      <c r="H48">
        <v>5.75</v>
      </c>
    </row>
    <row r="49" spans="4:8">
      <c r="D49">
        <v>6</v>
      </c>
      <c r="H49">
        <v>6</v>
      </c>
    </row>
  </sheetData>
  <sheetProtection password="E97C" sheet="1" objects="1" scenarios="1"/>
  <phoneticPr fontId="3" type="noConversion"/>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dimension ref="B3:F52"/>
  <sheetViews>
    <sheetView topLeftCell="C1" workbookViewId="0">
      <selection activeCell="F29" sqref="F29"/>
    </sheetView>
  </sheetViews>
  <sheetFormatPr baseColWidth="10" defaultRowHeight="15.6"/>
  <cols>
    <col min="2" max="2" width="41.69921875" bestFit="1" customWidth="1"/>
    <col min="3" max="4" width="39.5" bestFit="1" customWidth="1"/>
    <col min="5" max="5" width="38.69921875" bestFit="1" customWidth="1"/>
    <col min="6" max="6" width="44.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37" t="s">
        <v>126</v>
      </c>
      <c r="C3" s="37" t="s">
        <v>125</v>
      </c>
      <c r="D3" s="37" t="s">
        <v>134</v>
      </c>
      <c r="E3" s="37" t="s">
        <v>127</v>
      </c>
      <c r="F3" s="37" t="s">
        <v>128</v>
      </c>
    </row>
    <row r="4" spans="2:6">
      <c r="B4" s="3" t="s">
        <v>141</v>
      </c>
      <c r="C4" t="s">
        <v>262</v>
      </c>
      <c r="D4" s="3" t="s">
        <v>208</v>
      </c>
      <c r="E4" t="s">
        <v>306</v>
      </c>
      <c r="F4" t="s">
        <v>339</v>
      </c>
    </row>
    <row r="5" spans="2:6">
      <c r="B5" s="3" t="s">
        <v>142</v>
      </c>
      <c r="C5" t="s">
        <v>263</v>
      </c>
      <c r="D5" s="3" t="s">
        <v>209</v>
      </c>
      <c r="E5" t="s">
        <v>307</v>
      </c>
      <c r="F5" t="s">
        <v>340</v>
      </c>
    </row>
    <row r="6" spans="2:6">
      <c r="B6" s="3" t="s">
        <v>143</v>
      </c>
      <c r="C6" t="s">
        <v>264</v>
      </c>
      <c r="D6" s="3" t="s">
        <v>210</v>
      </c>
      <c r="E6" t="s">
        <v>308</v>
      </c>
      <c r="F6" t="s">
        <v>341</v>
      </c>
    </row>
    <row r="7" spans="2:6">
      <c r="B7" s="3" t="s">
        <v>144</v>
      </c>
      <c r="C7" t="s">
        <v>265</v>
      </c>
      <c r="D7" s="3" t="s">
        <v>211</v>
      </c>
      <c r="F7" t="s">
        <v>342</v>
      </c>
    </row>
    <row r="8" spans="2:6">
      <c r="B8" s="3" t="s">
        <v>145</v>
      </c>
      <c r="C8" t="s">
        <v>266</v>
      </c>
      <c r="D8" s="3" t="s">
        <v>207</v>
      </c>
      <c r="F8" t="s">
        <v>343</v>
      </c>
    </row>
    <row r="9" spans="2:6">
      <c r="B9" s="3" t="s">
        <v>146</v>
      </c>
      <c r="C9" s="3"/>
      <c r="F9" t="s">
        <v>344</v>
      </c>
    </row>
    <row r="10" spans="2:6">
      <c r="B10" s="3" t="s">
        <v>140</v>
      </c>
      <c r="C10" s="3"/>
      <c r="F10" t="s">
        <v>345</v>
      </c>
    </row>
    <row r="11" spans="2:6">
      <c r="B11" s="3" t="s">
        <v>147</v>
      </c>
      <c r="C11" s="3"/>
      <c r="F11" t="s">
        <v>346</v>
      </c>
    </row>
    <row r="12" spans="2:6">
      <c r="B12" s="3" t="s">
        <v>148</v>
      </c>
      <c r="C12" s="3"/>
    </row>
    <row r="13" spans="2:6">
      <c r="B13" s="3" t="s">
        <v>149</v>
      </c>
      <c r="C13" s="3"/>
    </row>
    <row r="14" spans="2:6">
      <c r="B14" s="3" t="s">
        <v>150</v>
      </c>
      <c r="C14" s="3"/>
    </row>
    <row r="15" spans="2:6">
      <c r="B15" s="3" t="s">
        <v>151</v>
      </c>
      <c r="C15" s="3"/>
    </row>
    <row r="16" spans="2:6">
      <c r="B16" s="39" t="s">
        <v>389</v>
      </c>
      <c r="C16" s="3"/>
    </row>
    <row r="18" spans="2:4">
      <c r="B18" s="4"/>
      <c r="D18" s="1"/>
    </row>
    <row r="19" spans="2:4">
      <c r="B19" s="3"/>
      <c r="C19" s="3"/>
    </row>
    <row r="20" spans="2:4">
      <c r="B20" s="3"/>
      <c r="C20" s="3"/>
    </row>
    <row r="21" spans="2:4">
      <c r="B21" s="3"/>
      <c r="C21" s="3"/>
    </row>
    <row r="22" spans="2:4">
      <c r="B22" s="3"/>
      <c r="C22" s="3"/>
    </row>
    <row r="23" spans="2:4">
      <c r="B23" s="3"/>
      <c r="C23" s="3"/>
    </row>
    <row r="25" spans="2:4">
      <c r="B25" s="4"/>
      <c r="D25" s="4"/>
    </row>
    <row r="26" spans="2:4">
      <c r="B26" s="3"/>
      <c r="C26" s="3"/>
    </row>
    <row r="27" spans="2:4">
      <c r="B27" s="3"/>
      <c r="C27" s="3"/>
    </row>
    <row r="30" spans="2:4">
      <c r="B30" s="1"/>
      <c r="D30" s="1"/>
    </row>
    <row r="31" spans="2:4">
      <c r="B31" s="3"/>
      <c r="C31" s="3"/>
    </row>
    <row r="32" spans="2:4">
      <c r="B32" s="3"/>
      <c r="C32" s="3"/>
    </row>
    <row r="33" spans="2:4">
      <c r="B33" s="3"/>
      <c r="C33" s="3"/>
    </row>
    <row r="34" spans="2:4">
      <c r="B34" s="3"/>
      <c r="C34" s="3"/>
    </row>
    <row r="35" spans="2:4">
      <c r="B35" s="3"/>
      <c r="C35" s="3"/>
    </row>
    <row r="39" spans="2:4">
      <c r="B39" s="4"/>
      <c r="D39" s="1"/>
    </row>
    <row r="40" spans="2:4">
      <c r="B40" s="3"/>
      <c r="C40" s="3"/>
    </row>
    <row r="41" spans="2:4">
      <c r="B41" s="3"/>
      <c r="C41" s="3"/>
    </row>
    <row r="42" spans="2:4">
      <c r="B42" s="3"/>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3:F52"/>
  <sheetViews>
    <sheetView workbookViewId="0">
      <selection activeCell="D31" sqref="D31"/>
    </sheetView>
  </sheetViews>
  <sheetFormatPr baseColWidth="10" defaultRowHeight="15.6"/>
  <cols>
    <col min="2" max="2" width="47.296875" bestFit="1" customWidth="1"/>
    <col min="3" max="4" width="45.296875" bestFit="1" customWidth="1"/>
    <col min="5" max="5" width="43.796875" bestFit="1" customWidth="1"/>
    <col min="6" max="6" width="60.6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37" t="s">
        <v>129</v>
      </c>
      <c r="C3" s="37" t="s">
        <v>130</v>
      </c>
      <c r="D3" s="37" t="s">
        <v>131</v>
      </c>
      <c r="E3" s="37" t="s">
        <v>132</v>
      </c>
      <c r="F3" s="37" t="s">
        <v>133</v>
      </c>
    </row>
    <row r="4" spans="2:6">
      <c r="B4" s="3" t="s">
        <v>152</v>
      </c>
      <c r="C4" t="s">
        <v>267</v>
      </c>
      <c r="D4" s="3" t="s">
        <v>212</v>
      </c>
      <c r="E4" t="s">
        <v>309</v>
      </c>
      <c r="F4" t="s">
        <v>347</v>
      </c>
    </row>
    <row r="5" spans="2:6">
      <c r="B5" s="3" t="s">
        <v>153</v>
      </c>
      <c r="C5" t="s">
        <v>268</v>
      </c>
      <c r="D5" s="3" t="s">
        <v>213</v>
      </c>
      <c r="E5" t="s">
        <v>310</v>
      </c>
      <c r="F5" t="s">
        <v>348</v>
      </c>
    </row>
    <row r="6" spans="2:6">
      <c r="B6" s="3" t="s">
        <v>154</v>
      </c>
      <c r="C6" t="s">
        <v>269</v>
      </c>
      <c r="D6" s="3" t="s">
        <v>214</v>
      </c>
      <c r="E6" t="s">
        <v>311</v>
      </c>
      <c r="F6" t="s">
        <v>349</v>
      </c>
    </row>
    <row r="7" spans="2:6">
      <c r="B7" s="3" t="s">
        <v>155</v>
      </c>
      <c r="C7" t="s">
        <v>270</v>
      </c>
      <c r="D7" s="3" t="s">
        <v>215</v>
      </c>
      <c r="E7" t="s">
        <v>312</v>
      </c>
      <c r="F7" t="s">
        <v>350</v>
      </c>
    </row>
    <row r="8" spans="2:6">
      <c r="B8" s="3" t="s">
        <v>156</v>
      </c>
      <c r="C8" t="s">
        <v>271</v>
      </c>
      <c r="D8" s="3" t="s">
        <v>216</v>
      </c>
      <c r="E8" t="s">
        <v>313</v>
      </c>
      <c r="F8" t="s">
        <v>351</v>
      </c>
    </row>
    <row r="9" spans="2:6">
      <c r="B9" s="3" t="s">
        <v>157</v>
      </c>
      <c r="C9" t="s">
        <v>272</v>
      </c>
      <c r="D9" s="3" t="s">
        <v>217</v>
      </c>
      <c r="E9" t="s">
        <v>314</v>
      </c>
      <c r="F9" t="s">
        <v>352</v>
      </c>
    </row>
    <row r="10" spans="2:6">
      <c r="B10" s="3" t="s">
        <v>158</v>
      </c>
      <c r="C10" t="s">
        <v>273</v>
      </c>
      <c r="D10" s="3" t="s">
        <v>218</v>
      </c>
      <c r="E10" t="s">
        <v>315</v>
      </c>
      <c r="F10" t="s">
        <v>353</v>
      </c>
    </row>
    <row r="11" spans="2:6">
      <c r="B11" s="3" t="s">
        <v>159</v>
      </c>
      <c r="C11" t="s">
        <v>274</v>
      </c>
      <c r="D11" s="3" t="s">
        <v>219</v>
      </c>
      <c r="E11" t="s">
        <v>316</v>
      </c>
      <c r="F11" t="s">
        <v>354</v>
      </c>
    </row>
    <row r="12" spans="2:6">
      <c r="B12" s="3" t="s">
        <v>160</v>
      </c>
      <c r="C12" t="s">
        <v>275</v>
      </c>
      <c r="D12" s="3" t="s">
        <v>220</v>
      </c>
      <c r="E12" t="s">
        <v>317</v>
      </c>
      <c r="F12" t="s">
        <v>355</v>
      </c>
    </row>
    <row r="13" spans="2:6">
      <c r="B13" s="3" t="s">
        <v>161</v>
      </c>
      <c r="C13" t="s">
        <v>276</v>
      </c>
      <c r="D13" s="3" t="s">
        <v>221</v>
      </c>
      <c r="E13" t="s">
        <v>318</v>
      </c>
      <c r="F13" t="s">
        <v>356</v>
      </c>
    </row>
    <row r="14" spans="2:6">
      <c r="B14" s="3" t="s">
        <v>162</v>
      </c>
      <c r="C14" t="s">
        <v>277</v>
      </c>
      <c r="D14" s="3" t="s">
        <v>222</v>
      </c>
      <c r="E14" t="s">
        <v>319</v>
      </c>
      <c r="F14" t="s">
        <v>357</v>
      </c>
    </row>
    <row r="15" spans="2:6">
      <c r="B15" s="3" t="s">
        <v>163</v>
      </c>
      <c r="C15" t="s">
        <v>278</v>
      </c>
      <c r="D15" s="3" t="s">
        <v>223</v>
      </c>
      <c r="E15" t="s">
        <v>320</v>
      </c>
      <c r="F15" t="s">
        <v>358</v>
      </c>
    </row>
    <row r="16" spans="2:6">
      <c r="B16" s="3" t="s">
        <v>164</v>
      </c>
      <c r="C16" t="s">
        <v>279</v>
      </c>
      <c r="D16" s="3" t="s">
        <v>224</v>
      </c>
      <c r="E16" t="s">
        <v>321</v>
      </c>
      <c r="F16" t="s">
        <v>359</v>
      </c>
    </row>
    <row r="17" spans="2:6">
      <c r="B17" t="s">
        <v>165</v>
      </c>
      <c r="C17" t="s">
        <v>280</v>
      </c>
      <c r="F17" t="s">
        <v>360</v>
      </c>
    </row>
    <row r="18" spans="2:6">
      <c r="B18" s="15" t="s">
        <v>166</v>
      </c>
      <c r="C18" t="s">
        <v>281</v>
      </c>
      <c r="D18" s="1"/>
      <c r="F18" t="s">
        <v>361</v>
      </c>
    </row>
    <row r="19" spans="2:6">
      <c r="B19" s="3" t="s">
        <v>167</v>
      </c>
      <c r="C19" s="3"/>
      <c r="F19" t="s">
        <v>362</v>
      </c>
    </row>
    <row r="20" spans="2:6">
      <c r="B20" s="3" t="s">
        <v>168</v>
      </c>
      <c r="C20" s="3"/>
    </row>
    <row r="21" spans="2:6">
      <c r="B21" s="3" t="s">
        <v>169</v>
      </c>
      <c r="C21" s="3"/>
    </row>
    <row r="22" spans="2:6">
      <c r="B22" s="3" t="s">
        <v>390</v>
      </c>
      <c r="C22" s="3"/>
    </row>
    <row r="23" spans="2:6">
      <c r="B23" s="3"/>
      <c r="C23" s="3"/>
    </row>
    <row r="25" spans="2:6">
      <c r="B25" s="4"/>
      <c r="D25" s="4"/>
    </row>
    <row r="26" spans="2:6">
      <c r="B26" s="3"/>
      <c r="C26" s="3"/>
    </row>
    <row r="27" spans="2:6">
      <c r="B27" s="3"/>
      <c r="C27" s="3"/>
    </row>
    <row r="30" spans="2:6">
      <c r="B30" s="1"/>
      <c r="D30" s="1"/>
    </row>
    <row r="31" spans="2:6">
      <c r="B31" s="3"/>
      <c r="C31" s="3"/>
    </row>
    <row r="32" spans="2:6">
      <c r="B32" s="3"/>
      <c r="C32" s="3"/>
    </row>
    <row r="33" spans="2:4">
      <c r="B33" s="3"/>
      <c r="C33" s="3"/>
    </row>
    <row r="34" spans="2:4">
      <c r="B34" s="3"/>
      <c r="C34" s="3"/>
    </row>
    <row r="35" spans="2:4">
      <c r="B35" s="3"/>
      <c r="C35" s="3"/>
    </row>
    <row r="39" spans="2:4">
      <c r="B39" s="4"/>
      <c r="D39" s="1"/>
    </row>
    <row r="40" spans="2:4">
      <c r="B40" s="3"/>
      <c r="C40" s="3"/>
    </row>
    <row r="41" spans="2:4">
      <c r="B41" s="3"/>
      <c r="C41" s="3"/>
    </row>
    <row r="42" spans="2:4">
      <c r="B42" s="3"/>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password="E97C"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B3:F52"/>
  <sheetViews>
    <sheetView workbookViewId="0">
      <selection activeCell="B4" sqref="B4:D5"/>
    </sheetView>
  </sheetViews>
  <sheetFormatPr baseColWidth="10" defaultRowHeight="15.6"/>
  <cols>
    <col min="2" max="2" width="40.296875" bestFit="1" customWidth="1"/>
    <col min="3" max="4" width="45.69921875" bestFit="1" customWidth="1"/>
    <col min="5" max="5" width="37.796875" bestFit="1" customWidth="1"/>
    <col min="6" max="6" width="48.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37" t="s">
        <v>135</v>
      </c>
      <c r="C3" s="37" t="s">
        <v>136</v>
      </c>
      <c r="D3" s="37" t="s">
        <v>137</v>
      </c>
      <c r="E3" s="37" t="s">
        <v>138</v>
      </c>
      <c r="F3" s="37" t="s">
        <v>139</v>
      </c>
    </row>
    <row r="4" spans="2:6">
      <c r="B4" s="15" t="s">
        <v>170</v>
      </c>
      <c r="C4" t="s">
        <v>282</v>
      </c>
      <c r="D4" s="3" t="s">
        <v>225</v>
      </c>
      <c r="E4" t="s">
        <v>322</v>
      </c>
      <c r="F4" t="s">
        <v>363</v>
      </c>
    </row>
    <row r="5" spans="2:6">
      <c r="B5" s="15" t="s">
        <v>171</v>
      </c>
      <c r="C5" t="s">
        <v>283</v>
      </c>
      <c r="D5" s="3" t="s">
        <v>226</v>
      </c>
      <c r="E5" t="s">
        <v>323</v>
      </c>
      <c r="F5" t="s">
        <v>364</v>
      </c>
    </row>
    <row r="6" spans="2:6">
      <c r="B6" s="15" t="s">
        <v>172</v>
      </c>
      <c r="C6" t="s">
        <v>284</v>
      </c>
      <c r="D6" s="3" t="s">
        <v>227</v>
      </c>
      <c r="E6" t="s">
        <v>324</v>
      </c>
      <c r="F6" t="s">
        <v>365</v>
      </c>
    </row>
    <row r="7" spans="2:6">
      <c r="B7" s="15" t="s">
        <v>173</v>
      </c>
      <c r="C7" t="s">
        <v>285</v>
      </c>
      <c r="D7" s="3" t="s">
        <v>228</v>
      </c>
      <c r="E7" t="s">
        <v>325</v>
      </c>
      <c r="F7" t="s">
        <v>366</v>
      </c>
    </row>
    <row r="8" spans="2:6">
      <c r="B8" s="15" t="s">
        <v>174</v>
      </c>
      <c r="C8" t="s">
        <v>286</v>
      </c>
      <c r="D8" s="3" t="s">
        <v>229</v>
      </c>
      <c r="E8" t="s">
        <v>326</v>
      </c>
      <c r="F8" t="s">
        <v>367</v>
      </c>
    </row>
    <row r="9" spans="2:6">
      <c r="B9" s="15" t="s">
        <v>175</v>
      </c>
      <c r="C9" t="s">
        <v>287</v>
      </c>
      <c r="D9" s="3" t="s">
        <v>230</v>
      </c>
      <c r="E9" t="s">
        <v>327</v>
      </c>
      <c r="F9" t="s">
        <v>368</v>
      </c>
    </row>
    <row r="10" spans="2:6">
      <c r="B10" s="15" t="s">
        <v>176</v>
      </c>
      <c r="C10" t="s">
        <v>288</v>
      </c>
      <c r="D10" s="3" t="s">
        <v>231</v>
      </c>
      <c r="E10" t="s">
        <v>328</v>
      </c>
      <c r="F10" t="s">
        <v>369</v>
      </c>
    </row>
    <row r="11" spans="2:6">
      <c r="B11" s="15" t="s">
        <v>177</v>
      </c>
      <c r="C11" t="s">
        <v>289</v>
      </c>
      <c r="D11" s="3" t="s">
        <v>232</v>
      </c>
      <c r="E11" t="s">
        <v>329</v>
      </c>
      <c r="F11" t="s">
        <v>370</v>
      </c>
    </row>
    <row r="12" spans="2:6">
      <c r="B12" s="15" t="s">
        <v>178</v>
      </c>
      <c r="C12" t="s">
        <v>290</v>
      </c>
      <c r="D12" s="3" t="s">
        <v>233</v>
      </c>
      <c r="E12" t="s">
        <v>330</v>
      </c>
      <c r="F12" t="s">
        <v>371</v>
      </c>
    </row>
    <row r="13" spans="2:6">
      <c r="B13" s="15" t="s">
        <v>179</v>
      </c>
      <c r="C13" t="s">
        <v>291</v>
      </c>
      <c r="D13" s="3" t="s">
        <v>234</v>
      </c>
      <c r="E13" t="s">
        <v>331</v>
      </c>
      <c r="F13" t="s">
        <v>372</v>
      </c>
    </row>
    <row r="14" spans="2:6">
      <c r="B14" s="15" t="s">
        <v>180</v>
      </c>
      <c r="C14" t="s">
        <v>292</v>
      </c>
      <c r="D14" s="3" t="s">
        <v>235</v>
      </c>
      <c r="E14" t="s">
        <v>332</v>
      </c>
      <c r="F14" t="s">
        <v>373</v>
      </c>
    </row>
    <row r="15" spans="2:6">
      <c r="B15" s="15" t="s">
        <v>181</v>
      </c>
      <c r="C15" t="s">
        <v>293</v>
      </c>
      <c r="D15" s="3" t="s">
        <v>236</v>
      </c>
      <c r="E15" t="s">
        <v>333</v>
      </c>
      <c r="F15" t="s">
        <v>374</v>
      </c>
    </row>
    <row r="16" spans="2:6">
      <c r="B16" s="15" t="s">
        <v>182</v>
      </c>
      <c r="C16" t="s">
        <v>294</v>
      </c>
      <c r="D16" s="3" t="s">
        <v>237</v>
      </c>
      <c r="E16" t="s">
        <v>334</v>
      </c>
      <c r="F16" t="s">
        <v>375</v>
      </c>
    </row>
    <row r="17" spans="2:6">
      <c r="B17" s="38" t="s">
        <v>183</v>
      </c>
      <c r="C17" t="s">
        <v>295</v>
      </c>
      <c r="D17" t="s">
        <v>238</v>
      </c>
      <c r="E17" t="s">
        <v>335</v>
      </c>
      <c r="F17" t="s">
        <v>376</v>
      </c>
    </row>
    <row r="18" spans="2:6">
      <c r="B18" s="15" t="s">
        <v>184</v>
      </c>
      <c r="C18" t="s">
        <v>296</v>
      </c>
      <c r="D18" t="s">
        <v>239</v>
      </c>
      <c r="E18" t="s">
        <v>336</v>
      </c>
      <c r="F18" t="s">
        <v>377</v>
      </c>
    </row>
    <row r="19" spans="2:6">
      <c r="B19" s="15" t="s">
        <v>185</v>
      </c>
      <c r="C19" t="s">
        <v>297</v>
      </c>
      <c r="D19" s="3" t="s">
        <v>240</v>
      </c>
      <c r="E19" t="s">
        <v>337</v>
      </c>
      <c r="F19" t="s">
        <v>378</v>
      </c>
    </row>
    <row r="20" spans="2:6">
      <c r="B20" s="15" t="s">
        <v>186</v>
      </c>
      <c r="C20" t="s">
        <v>298</v>
      </c>
      <c r="D20" s="3" t="s">
        <v>241</v>
      </c>
      <c r="E20" t="s">
        <v>338</v>
      </c>
      <c r="F20" t="s">
        <v>379</v>
      </c>
    </row>
    <row r="21" spans="2:6">
      <c r="B21" s="15" t="s">
        <v>187</v>
      </c>
      <c r="C21" t="s">
        <v>299</v>
      </c>
      <c r="D21" s="3" t="s">
        <v>242</v>
      </c>
      <c r="F21" t="s">
        <v>380</v>
      </c>
    </row>
    <row r="22" spans="2:6">
      <c r="B22" s="15" t="s">
        <v>188</v>
      </c>
      <c r="C22" t="s">
        <v>300</v>
      </c>
      <c r="D22" s="3" t="s">
        <v>243</v>
      </c>
      <c r="F22" t="s">
        <v>381</v>
      </c>
    </row>
    <row r="23" spans="2:6">
      <c r="B23" s="15" t="s">
        <v>189</v>
      </c>
      <c r="C23" t="s">
        <v>301</v>
      </c>
      <c r="D23" s="3" t="s">
        <v>244</v>
      </c>
      <c r="F23" t="s">
        <v>382</v>
      </c>
    </row>
    <row r="24" spans="2:6">
      <c r="B24" s="38" t="s">
        <v>190</v>
      </c>
      <c r="C24" t="s">
        <v>302</v>
      </c>
      <c r="D24" t="s">
        <v>245</v>
      </c>
      <c r="F24" t="s">
        <v>383</v>
      </c>
    </row>
    <row r="25" spans="2:6">
      <c r="B25" s="15" t="s">
        <v>191</v>
      </c>
      <c r="C25" t="s">
        <v>303</v>
      </c>
      <c r="D25" t="s">
        <v>246</v>
      </c>
      <c r="F25" t="s">
        <v>384</v>
      </c>
    </row>
    <row r="26" spans="2:6">
      <c r="B26" s="15" t="s">
        <v>192</v>
      </c>
      <c r="C26" t="s">
        <v>304</v>
      </c>
      <c r="D26" s="3" t="s">
        <v>247</v>
      </c>
      <c r="F26" t="s">
        <v>385</v>
      </c>
    </row>
    <row r="27" spans="2:6">
      <c r="B27" s="15" t="s">
        <v>193</v>
      </c>
      <c r="C27" t="s">
        <v>305</v>
      </c>
      <c r="D27" s="3" t="s">
        <v>248</v>
      </c>
      <c r="F27" t="s">
        <v>386</v>
      </c>
    </row>
    <row r="28" spans="2:6">
      <c r="B28" s="38" t="s">
        <v>194</v>
      </c>
      <c r="D28" t="s">
        <v>249</v>
      </c>
      <c r="F28" t="s">
        <v>387</v>
      </c>
    </row>
    <row r="29" spans="2:6">
      <c r="B29" s="38" t="s">
        <v>195</v>
      </c>
      <c r="D29" t="s">
        <v>250</v>
      </c>
      <c r="F29" t="s">
        <v>388</v>
      </c>
    </row>
    <row r="30" spans="2:6">
      <c r="B30" s="38" t="s">
        <v>196</v>
      </c>
      <c r="D30" t="s">
        <v>251</v>
      </c>
    </row>
    <row r="31" spans="2:6">
      <c r="B31" s="15" t="s">
        <v>197</v>
      </c>
      <c r="D31" s="3" t="s">
        <v>252</v>
      </c>
    </row>
    <row r="32" spans="2:6">
      <c r="B32" s="15" t="s">
        <v>198</v>
      </c>
      <c r="D32" s="3" t="s">
        <v>253</v>
      </c>
    </row>
    <row r="33" spans="2:4">
      <c r="B33" s="15" t="s">
        <v>199</v>
      </c>
      <c r="D33" s="3" t="s">
        <v>254</v>
      </c>
    </row>
    <row r="34" spans="2:4">
      <c r="B34" s="15" t="s">
        <v>200</v>
      </c>
      <c r="D34" s="3" t="s">
        <v>255</v>
      </c>
    </row>
    <row r="35" spans="2:4">
      <c r="B35" s="15" t="s">
        <v>201</v>
      </c>
      <c r="D35" s="3" t="s">
        <v>256</v>
      </c>
    </row>
    <row r="36" spans="2:4">
      <c r="B36" s="38" t="s">
        <v>202</v>
      </c>
      <c r="D36" t="s">
        <v>257</v>
      </c>
    </row>
    <row r="37" spans="2:4">
      <c r="B37" s="38" t="s">
        <v>203</v>
      </c>
      <c r="D37" t="s">
        <v>258</v>
      </c>
    </row>
    <row r="38" spans="2:4">
      <c r="B38" s="38" t="s">
        <v>204</v>
      </c>
      <c r="D38" t="s">
        <v>259</v>
      </c>
    </row>
    <row r="39" spans="2:4">
      <c r="B39" s="15" t="s">
        <v>205</v>
      </c>
      <c r="D39" t="s">
        <v>260</v>
      </c>
    </row>
    <row r="40" spans="2:4">
      <c r="B40" s="15" t="s">
        <v>206</v>
      </c>
      <c r="C40" s="3"/>
      <c r="D40" t="s">
        <v>261</v>
      </c>
    </row>
    <row r="41" spans="2:4">
      <c r="B41" s="3" t="s">
        <v>391</v>
      </c>
      <c r="C41" s="3"/>
    </row>
    <row r="42" spans="2:4">
      <c r="B42" s="3" t="s">
        <v>392</v>
      </c>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password="E97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47</vt:i4>
      </vt:variant>
    </vt:vector>
  </HeadingPairs>
  <TitlesOfParts>
    <vt:vector size="66" baseType="lpstr">
      <vt:lpstr>AIDE</vt:lpstr>
      <vt:lpstr>Accueil</vt:lpstr>
      <vt:lpstr>Textes</vt:lpstr>
      <vt:lpstr>Groupe1</vt:lpstr>
      <vt:lpstr>Groupe2</vt:lpstr>
      <vt:lpstr>Groupe3</vt:lpstr>
      <vt:lpstr>Groupe4</vt:lpstr>
      <vt:lpstr>Groupe5</vt:lpstr>
      <vt:lpstr>Groupe6</vt:lpstr>
      <vt:lpstr>Groupe7</vt:lpstr>
      <vt:lpstr>Groupe8</vt:lpstr>
      <vt:lpstr>Groupe9</vt:lpstr>
      <vt:lpstr>Groupe10</vt:lpstr>
      <vt:lpstr>Stats</vt:lpstr>
      <vt:lpstr>Adapte</vt:lpstr>
      <vt:lpstr>Moteur</vt:lpstr>
      <vt:lpstr>EtabAin</vt:lpstr>
      <vt:lpstr>EtabLoire</vt:lpstr>
      <vt:lpstr>EtabRhone</vt:lpstr>
      <vt:lpstr>AFLP</vt:lpstr>
      <vt:lpstr>bareme_Comp</vt:lpstr>
      <vt:lpstr>Bareme_Coversion</vt:lpstr>
      <vt:lpstr>CA</vt:lpstr>
      <vt:lpstr>CA1_</vt:lpstr>
      <vt:lpstr>Ca1_Ad</vt:lpstr>
      <vt:lpstr>CA2_</vt:lpstr>
      <vt:lpstr>CA2_Ad</vt:lpstr>
      <vt:lpstr>CA3_</vt:lpstr>
      <vt:lpstr>Ca3_Ad</vt:lpstr>
      <vt:lpstr>CA4_</vt:lpstr>
      <vt:lpstr>CA4_Ad</vt:lpstr>
      <vt:lpstr>CA5_</vt:lpstr>
      <vt:lpstr>CA5_Ad</vt:lpstr>
      <vt:lpstr>Cfa_Mfr_Agri_Ain</vt:lpstr>
      <vt:lpstr>Cfa_Mfr_Agri_Loire</vt:lpstr>
      <vt:lpstr>Cfa_Mfr_Agri_Rhône</vt:lpstr>
      <vt:lpstr>Choix_1Note</vt:lpstr>
      <vt:lpstr>Conv_Deg_Cptc</vt:lpstr>
      <vt:lpstr>Conv_Note_sur_4</vt:lpstr>
      <vt:lpstr>degré_cptc</vt:lpstr>
      <vt:lpstr>LP_Pr_Ain</vt:lpstr>
      <vt:lpstr>LP_Pr_Loire</vt:lpstr>
      <vt:lpstr>LP_Pr_Rhône</vt:lpstr>
      <vt:lpstr>LP_Pu_Ain</vt:lpstr>
      <vt:lpstr>LP_Pu_Loire</vt:lpstr>
      <vt:lpstr>LP_Pu_Rhône</vt:lpstr>
      <vt:lpstr>Lyc_LPO_Pr_Ain</vt:lpstr>
      <vt:lpstr>Lyc_LPO_Pr_Loire</vt:lpstr>
      <vt:lpstr>Lyc_LPO_Pr_Rhône</vt:lpstr>
      <vt:lpstr>Lyc_LPO_Pu_Ain</vt:lpstr>
      <vt:lpstr>Lyc_LPO_Pu_Loire</vt:lpstr>
      <vt:lpstr>Lyc_LPO_Pu_Rhône</vt:lpstr>
      <vt:lpstr>Note_sur_4</vt:lpstr>
      <vt:lpstr>Répartition</vt:lpstr>
      <vt:lpstr>Répartition_2_6</vt:lpstr>
      <vt:lpstr>Répartition_4_4</vt:lpstr>
      <vt:lpstr>Répartition_6_2</vt:lpstr>
      <vt:lpstr>repartitionPTS</vt:lpstr>
      <vt:lpstr>Session</vt:lpstr>
      <vt:lpstr>Sexe</vt:lpstr>
      <vt:lpstr>Type</vt:lpstr>
      <vt:lpstr>Type_Saisie</vt:lpstr>
      <vt:lpstr>ventilation</vt:lpstr>
      <vt:lpstr>Ventilation_2_6</vt:lpstr>
      <vt:lpstr>Ventilation_4_4</vt:lpstr>
      <vt:lpstr>Ventilation_6_2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Bouzonnet</dc:creator>
  <cp:lastModifiedBy>colo1@wanadoo.fr</cp:lastModifiedBy>
  <cp:lastPrinted>2024-05-20T20:14:54Z</cp:lastPrinted>
  <dcterms:created xsi:type="dcterms:W3CDTF">2023-10-17T13:31:22Z</dcterms:created>
  <dcterms:modified xsi:type="dcterms:W3CDTF">2024-12-10T21:19:27Z</dcterms:modified>
</cp:coreProperties>
</file>